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 activeTab="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bus.gov.ru'!$A$1:$BZ$11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G2" s="1"/>
  <c r="D12" i="6"/>
  <c r="C12"/>
  <c r="B12"/>
  <c r="E12" s="1"/>
  <c r="F12" i="7" s="1"/>
  <c r="A12" i="6"/>
  <c r="D11"/>
  <c r="C11"/>
  <c r="B11"/>
  <c r="E11" s="1"/>
  <c r="F11" i="7" s="1"/>
  <c r="A11" i="6"/>
  <c r="D10"/>
  <c r="C10"/>
  <c r="B10"/>
  <c r="E10" s="1"/>
  <c r="F10" i="7" s="1"/>
  <c r="A10" i="6"/>
  <c r="D9"/>
  <c r="C9"/>
  <c r="B9"/>
  <c r="E9" s="1"/>
  <c r="F9" i="7" s="1"/>
  <c r="A9" i="6"/>
  <c r="D8"/>
  <c r="C8"/>
  <c r="B8"/>
  <c r="E8" s="1"/>
  <c r="F8" i="7" s="1"/>
  <c r="A8" i="6"/>
  <c r="D7"/>
  <c r="C7"/>
  <c r="B7"/>
  <c r="E7" s="1"/>
  <c r="F7" i="7" s="1"/>
  <c r="A7" i="6"/>
  <c r="D6"/>
  <c r="C6"/>
  <c r="B6"/>
  <c r="E6" s="1"/>
  <c r="F6" i="7" s="1"/>
  <c r="A6" i="6"/>
  <c r="D5"/>
  <c r="C5"/>
  <c r="B5"/>
  <c r="E5" s="1"/>
  <c r="F5" i="7" s="1"/>
  <c r="A5" i="6"/>
  <c r="D4"/>
  <c r="C4"/>
  <c r="B4"/>
  <c r="E4" s="1"/>
  <c r="F4" i="7" s="1"/>
  <c r="A4" i="6"/>
  <c r="D3"/>
  <c r="C3"/>
  <c r="B3"/>
  <c r="E3" s="1"/>
  <c r="F3" i="7" s="1"/>
  <c r="A3" i="6"/>
  <c r="D12" i="5"/>
  <c r="C12"/>
  <c r="B12"/>
  <c r="E12" s="1"/>
  <c r="E12" i="7" s="1"/>
  <c r="A12" i="5"/>
  <c r="D11"/>
  <c r="C11"/>
  <c r="B11"/>
  <c r="E11" s="1"/>
  <c r="E11" i="7" s="1"/>
  <c r="A11" i="5"/>
  <c r="D10"/>
  <c r="C10"/>
  <c r="B10"/>
  <c r="E10" s="1"/>
  <c r="E10" i="7" s="1"/>
  <c r="A10" i="5"/>
  <c r="D9"/>
  <c r="C9"/>
  <c r="B9"/>
  <c r="E9" s="1"/>
  <c r="E9" i="7" s="1"/>
  <c r="A9" i="5"/>
  <c r="D8"/>
  <c r="C8"/>
  <c r="B8"/>
  <c r="E8" s="1"/>
  <c r="E8" i="7" s="1"/>
  <c r="A8" i="5"/>
  <c r="D7"/>
  <c r="C7"/>
  <c r="B7"/>
  <c r="E7" s="1"/>
  <c r="E7" i="7" s="1"/>
  <c r="A7" i="5"/>
  <c r="D6"/>
  <c r="C6"/>
  <c r="B6"/>
  <c r="E6" s="1"/>
  <c r="E6" i="7" s="1"/>
  <c r="A6" i="5"/>
  <c r="D5"/>
  <c r="C5"/>
  <c r="B5"/>
  <c r="E5" s="1"/>
  <c r="E5" i="7" s="1"/>
  <c r="A5" i="5"/>
  <c r="D4"/>
  <c r="C4"/>
  <c r="B4"/>
  <c r="E4" s="1"/>
  <c r="E4" i="7" s="1"/>
  <c r="A4" i="5"/>
  <c r="D3"/>
  <c r="C3"/>
  <c r="B3"/>
  <c r="E3" s="1"/>
  <c r="E3" i="7" s="1"/>
  <c r="A3" i="5"/>
  <c r="D12" i="4"/>
  <c r="C12"/>
  <c r="B12"/>
  <c r="E12" s="1"/>
  <c r="D12" i="7" s="1"/>
  <c r="A12" i="4"/>
  <c r="D11"/>
  <c r="C11"/>
  <c r="E11" s="1"/>
  <c r="D11" i="7" s="1"/>
  <c r="B11" i="4"/>
  <c r="A11"/>
  <c r="D10"/>
  <c r="C10"/>
  <c r="B10"/>
  <c r="E10" s="1"/>
  <c r="D10" i="7" s="1"/>
  <c r="A10" i="4"/>
  <c r="D9"/>
  <c r="C9"/>
  <c r="E9" s="1"/>
  <c r="D9" i="7" s="1"/>
  <c r="B9" i="4"/>
  <c r="A9"/>
  <c r="D8"/>
  <c r="C8"/>
  <c r="B8"/>
  <c r="E8" s="1"/>
  <c r="D8" i="7" s="1"/>
  <c r="A8" i="4"/>
  <c r="D7"/>
  <c r="C7"/>
  <c r="E7" s="1"/>
  <c r="D7" i="7" s="1"/>
  <c r="B7" i="4"/>
  <c r="A7"/>
  <c r="D6"/>
  <c r="C6"/>
  <c r="B6"/>
  <c r="E6" s="1"/>
  <c r="D6" i="7" s="1"/>
  <c r="A6" i="4"/>
  <c r="D5"/>
  <c r="C5"/>
  <c r="E5" s="1"/>
  <c r="D5" i="7" s="1"/>
  <c r="B5" i="4"/>
  <c r="A5"/>
  <c r="D4"/>
  <c r="C4"/>
  <c r="B4"/>
  <c r="E4" s="1"/>
  <c r="D4" i="7" s="1"/>
  <c r="A4" i="4"/>
  <c r="D3"/>
  <c r="C3"/>
  <c r="E3" s="1"/>
  <c r="D3" i="7" s="1"/>
  <c r="B3" i="4"/>
  <c r="A3"/>
  <c r="C12" i="3"/>
  <c r="B12"/>
  <c r="D12" s="1"/>
  <c r="C12" i="7" s="1"/>
  <c r="A12" i="3"/>
  <c r="C11"/>
  <c r="B11"/>
  <c r="D11" s="1"/>
  <c r="C11" i="7" s="1"/>
  <c r="A11" i="3"/>
  <c r="C10"/>
  <c r="B10"/>
  <c r="D10" s="1"/>
  <c r="C10" i="7" s="1"/>
  <c r="A10" i="3"/>
  <c r="C9"/>
  <c r="B9"/>
  <c r="D9" s="1"/>
  <c r="C9" i="7" s="1"/>
  <c r="A9" i="3"/>
  <c r="C8"/>
  <c r="B8"/>
  <c r="D8" s="1"/>
  <c r="C8" i="7" s="1"/>
  <c r="A8" i="3"/>
  <c r="C7"/>
  <c r="B7"/>
  <c r="D7" s="1"/>
  <c r="C7" i="7" s="1"/>
  <c r="A7" i="3"/>
  <c r="C6"/>
  <c r="B6"/>
  <c r="D6" s="1"/>
  <c r="C6" i="7" s="1"/>
  <c r="A6" i="3"/>
  <c r="C5"/>
  <c r="B5"/>
  <c r="D5" s="1"/>
  <c r="C5" i="7" s="1"/>
  <c r="A5" i="3"/>
  <c r="C4"/>
  <c r="B4"/>
  <c r="D4" s="1"/>
  <c r="C4" i="7" s="1"/>
  <c r="A4" i="3"/>
  <c r="C3"/>
  <c r="B3"/>
  <c r="D3" s="1"/>
  <c r="C3" i="7" s="1"/>
  <c r="A3" i="3"/>
  <c r="D12" i="2"/>
  <c r="C12"/>
  <c r="B12"/>
  <c r="E12" s="1"/>
  <c r="B12" i="7" s="1"/>
  <c r="G12" s="1"/>
  <c r="A12" i="2"/>
  <c r="A12" i="7" s="1"/>
  <c r="D11" i="2"/>
  <c r="C11"/>
  <c r="E11" s="1"/>
  <c r="B11" i="7" s="1"/>
  <c r="B11" i="2"/>
  <c r="A11"/>
  <c r="A11" i="7" s="1"/>
  <c r="D10" i="2"/>
  <c r="C10"/>
  <c r="B10"/>
  <c r="E10" s="1"/>
  <c r="B10" i="7" s="1"/>
  <c r="G10" s="1"/>
  <c r="A10" i="2"/>
  <c r="A10" i="7" s="1"/>
  <c r="D9" i="2"/>
  <c r="C9"/>
  <c r="E9" s="1"/>
  <c r="B9" i="7" s="1"/>
  <c r="B9" i="2"/>
  <c r="A9"/>
  <c r="A9" i="7" s="1"/>
  <c r="D8" i="2"/>
  <c r="C8"/>
  <c r="B8"/>
  <c r="E8" s="1"/>
  <c r="B8" i="7" s="1"/>
  <c r="G8" s="1"/>
  <c r="A8" i="2"/>
  <c r="A8" i="7" s="1"/>
  <c r="D7" i="2"/>
  <c r="C7"/>
  <c r="E7" s="1"/>
  <c r="B7" i="7" s="1"/>
  <c r="B7" i="2"/>
  <c r="A7"/>
  <c r="A7" i="7" s="1"/>
  <c r="D6" i="2"/>
  <c r="C6"/>
  <c r="B6"/>
  <c r="E6" s="1"/>
  <c r="B6" i="7" s="1"/>
  <c r="G6" s="1"/>
  <c r="A6" i="2"/>
  <c r="A6" i="7" s="1"/>
  <c r="D5" i="2"/>
  <c r="C5"/>
  <c r="E5" s="1"/>
  <c r="B5" i="7" s="1"/>
  <c r="B5" i="2"/>
  <c r="A5"/>
  <c r="A5" i="7" s="1"/>
  <c r="D4" i="2"/>
  <c r="C4"/>
  <c r="B4"/>
  <c r="E4" s="1"/>
  <c r="B4" i="7" s="1"/>
  <c r="G4" s="1"/>
  <c r="A4" i="2"/>
  <c r="A4" i="7" s="1"/>
  <c r="D3" i="2"/>
  <c r="C3"/>
  <c r="E3" s="1"/>
  <c r="B3" i="7" s="1"/>
  <c r="B3" i="2"/>
  <c r="A3"/>
  <c r="A3" i="7" s="1"/>
  <c r="G3" l="1"/>
  <c r="G5"/>
  <c r="G7"/>
  <c r="G9"/>
  <c r="G11"/>
</calcChain>
</file>

<file path=xl/sharedStrings.xml><?xml version="1.0" encoding="utf-8"?>
<sst xmlns="http://schemas.openxmlformats.org/spreadsheetml/2006/main" count="586" uniqueCount="176">
  <si>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</si>
  <si>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</si>
  <si>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</si>
  <si>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</si>
  <si>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</si>
  <si>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</si>
  <si>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</si>
  <si>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</si>
  <si>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</si>
  <si>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</si>
  <si>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</si>
  <si>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</si>
  <si>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</si>
  <si>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</si>
  <si>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</si>
  <si>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</si>
  <si>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</si>
  <si>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</si>
  <si>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</si>
  <si>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</si>
  <si>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</si>
  <si>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</si>
  <si>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</si>
  <si>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2271003023</t>
  </si>
  <si>
    <t>Смоленский район</t>
  </si>
  <si>
    <t>ОО</t>
  </si>
  <si>
    <t>МБОУ "Ануйская средняя общеобразовательная школа"</t>
  </si>
  <si>
    <t>46</t>
  </si>
  <si>
    <t>В наличии и функционируют более трёх дистанционных способов взаимодействия</t>
  </si>
  <si>
    <t/>
  </si>
  <si>
    <t>100</t>
  </si>
  <si>
    <t>32</t>
  </si>
  <si>
    <t>34</t>
  </si>
  <si>
    <t>20</t>
  </si>
  <si>
    <t>21</t>
  </si>
  <si>
    <t>Наличие пяти и более комфортных условий для предоставления услуг</t>
  </si>
  <si>
    <t>43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</si>
  <si>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</si>
  <si>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</si>
  <si>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</si>
  <si>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5</t>
  </si>
  <si>
    <t>44</t>
  </si>
  <si>
    <t>35</t>
  </si>
  <si>
    <t>36</t>
  </si>
  <si>
    <t>39</t>
  </si>
  <si>
    <t>45</t>
  </si>
  <si>
    <t>42</t>
  </si>
  <si>
    <t>2271002870</t>
  </si>
  <si>
    <t>МБОУ "Верх-Обская средняя общеобразовательная школа имени М. С. Евдокимова"</t>
  </si>
  <si>
    <t>126</t>
  </si>
  <si>
    <t>83</t>
  </si>
  <si>
    <t>86</t>
  </si>
  <si>
    <t>64</t>
  </si>
  <si>
    <t>67</t>
  </si>
  <si>
    <t>117</t>
  </si>
  <si>
    <t>10</t>
  </si>
  <si>
    <t>11</t>
  </si>
  <si>
    <t>121</t>
  </si>
  <si>
    <t>125</t>
  </si>
  <si>
    <t>85</t>
  </si>
  <si>
    <t>120</t>
  </si>
  <si>
    <t>2271002848</t>
  </si>
  <si>
    <t>МБОУ "Кировская средняя общеобразовательная школа"</t>
  </si>
  <si>
    <t>106</t>
  </si>
  <si>
    <t>76</t>
  </si>
  <si>
    <t>78</t>
  </si>
  <si>
    <t>52</t>
  </si>
  <si>
    <t>56</t>
  </si>
  <si>
    <t>91</t>
  </si>
  <si>
    <t>Отсутствуют условия доступности для инвалидов</t>
  </si>
  <si>
    <t>0</t>
  </si>
  <si>
    <t>9</t>
  </si>
  <si>
    <t>101</t>
  </si>
  <si>
    <t>96</t>
  </si>
  <si>
    <t>87</t>
  </si>
  <si>
    <t>88</t>
  </si>
  <si>
    <t>94</t>
  </si>
  <si>
    <t>2271002911</t>
  </si>
  <si>
    <t>МБОУ "Линевская средняя общеобразовательная школа"</t>
  </si>
  <si>
    <t>66</t>
  </si>
  <si>
    <t>51</t>
  </si>
  <si>
    <t>70</t>
  </si>
  <si>
    <t>80</t>
  </si>
  <si>
    <t>73</t>
  </si>
  <si>
    <t>74</t>
  </si>
  <si>
    <t>63</t>
  </si>
  <si>
    <t>61</t>
  </si>
  <si>
    <t>71</t>
  </si>
  <si>
    <t>2271002950</t>
  </si>
  <si>
    <t>МБОУ "Новотырышкинская средняя общеобразовательная школа"</t>
  </si>
  <si>
    <t>123</t>
  </si>
  <si>
    <t>81</t>
  </si>
  <si>
    <t>68</t>
  </si>
  <si>
    <t>114</t>
  </si>
  <si>
    <t>119</t>
  </si>
  <si>
    <t>104</t>
  </si>
  <si>
    <t>115</t>
  </si>
  <si>
    <t>112</t>
  </si>
  <si>
    <t>2271002894</t>
  </si>
  <si>
    <t>МБОУ "Смоленская средняя общеобразовательная школа №2"</t>
  </si>
  <si>
    <t>293</t>
  </si>
  <si>
    <t>186</t>
  </si>
  <si>
    <t>193</t>
  </si>
  <si>
    <t>138</t>
  </si>
  <si>
    <t>154</t>
  </si>
  <si>
    <t>230</t>
  </si>
  <si>
    <t>8</t>
  </si>
  <si>
    <t>248</t>
  </si>
  <si>
    <t>267</t>
  </si>
  <si>
    <t>196</t>
  </si>
  <si>
    <t>210</t>
  </si>
  <si>
    <t>254</t>
  </si>
  <si>
    <t>260</t>
  </si>
  <si>
    <t>2271002968</t>
  </si>
  <si>
    <t>МБОУ "Солоновская средняя общеобразовательная школа имени Матрёнина А. П."</t>
  </si>
  <si>
    <t>65</t>
  </si>
  <si>
    <t>50</t>
  </si>
  <si>
    <t>2</t>
  </si>
  <si>
    <t>4</t>
  </si>
  <si>
    <t>62</t>
  </si>
  <si>
    <t>54</t>
  </si>
  <si>
    <t>2271002975</t>
  </si>
  <si>
    <t>МБОУ "Сычевская средняя общеобразовательная школа имени К.Ф.Лебединской"</t>
  </si>
  <si>
    <t>128</t>
  </si>
  <si>
    <t>103</t>
  </si>
  <si>
    <t>107</t>
  </si>
  <si>
    <t>95</t>
  </si>
  <si>
    <t>124</t>
  </si>
  <si>
    <t>127</t>
  </si>
  <si>
    <t>113</t>
  </si>
  <si>
    <t>2271002862</t>
  </si>
  <si>
    <t>МБОУ "Точилинская средняя общеобразовательная школа"</t>
  </si>
  <si>
    <t>84</t>
  </si>
  <si>
    <t>58</t>
  </si>
  <si>
    <t>59</t>
  </si>
  <si>
    <t>75</t>
  </si>
  <si>
    <t>79</t>
  </si>
  <si>
    <t>2271002887</t>
  </si>
  <si>
    <t>МБОУ «Смоленская СОШ №1 имени Ожогина Е.П.»</t>
  </si>
  <si>
    <t>289</t>
  </si>
  <si>
    <t>197</t>
  </si>
  <si>
    <t>161</t>
  </si>
  <si>
    <t>169</t>
  </si>
  <si>
    <t>263</t>
  </si>
  <si>
    <t>13</t>
  </si>
  <si>
    <t>14</t>
  </si>
  <si>
    <t>271</t>
  </si>
  <si>
    <t>282</t>
  </si>
  <si>
    <t>212</t>
  </si>
  <si>
    <t>283</t>
  </si>
  <si>
    <t>281</t>
  </si>
  <si>
    <t>278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</si>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</sst>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20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112</v>
      </c>
      <c r="F2" s="7" t="s">
        <v>27</v>
      </c>
      <c r="G2" s="8">
        <v>0.4107142857142857</v>
      </c>
      <c r="H2" s="3" t="s">
        <v>26</v>
      </c>
      <c r="I2" s="7">
        <v>14</v>
      </c>
      <c r="J2" s="2">
        <v>15</v>
      </c>
      <c r="K2" s="3" t="s">
        <v>26</v>
      </c>
      <c r="L2" s="9">
        <v>50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3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42</v>
      </c>
      <c r="AX2" s="2" t="s">
        <v>43</v>
      </c>
      <c r="AY2" s="3" t="s">
        <v>26</v>
      </c>
      <c r="AZ2" s="2" t="s">
        <v>44</v>
      </c>
      <c r="BA2" s="2" t="s">
        <v>27</v>
      </c>
      <c r="BB2" s="3" t="s">
        <v>26</v>
      </c>
      <c r="BC2" s="2" t="s">
        <v>45</v>
      </c>
      <c r="BD2" s="2" t="s">
        <v>27</v>
      </c>
      <c r="BE2" s="3" t="s">
        <v>26</v>
      </c>
      <c r="BF2" s="2" t="s">
        <v>46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 t="s">
        <v>47</v>
      </c>
      <c r="B3" s="3" t="s">
        <v>24</v>
      </c>
      <c r="C3" s="6" t="s">
        <v>25</v>
      </c>
      <c r="D3" s="3" t="s">
        <v>48</v>
      </c>
      <c r="E3" s="7">
        <v>313</v>
      </c>
      <c r="F3" s="7" t="s">
        <v>49</v>
      </c>
      <c r="G3" s="8">
        <v>0.402555910543131</v>
      </c>
      <c r="H3" s="3" t="s">
        <v>48</v>
      </c>
      <c r="I3" s="7">
        <v>15</v>
      </c>
      <c r="J3" s="2">
        <v>15</v>
      </c>
      <c r="K3" s="3" t="s">
        <v>48</v>
      </c>
      <c r="L3" s="9">
        <v>39</v>
      </c>
      <c r="M3" s="10">
        <v>61</v>
      </c>
      <c r="N3" s="3" t="s">
        <v>48</v>
      </c>
      <c r="O3" s="3" t="s">
        <v>28</v>
      </c>
      <c r="P3" s="2" t="s">
        <v>29</v>
      </c>
      <c r="Q3" s="2" t="s">
        <v>30</v>
      </c>
      <c r="R3" s="3" t="s">
        <v>48</v>
      </c>
      <c r="S3" s="2" t="s">
        <v>50</v>
      </c>
      <c r="T3" s="2" t="s">
        <v>51</v>
      </c>
      <c r="U3" s="3" t="s">
        <v>48</v>
      </c>
      <c r="V3" s="2" t="s">
        <v>52</v>
      </c>
      <c r="W3" s="2" t="s">
        <v>53</v>
      </c>
      <c r="X3" s="3" t="s">
        <v>48</v>
      </c>
      <c r="Y3" s="3" t="s">
        <v>35</v>
      </c>
      <c r="Z3" s="2"/>
      <c r="AA3" s="2" t="s">
        <v>30</v>
      </c>
      <c r="AB3" s="3" t="s">
        <v>48</v>
      </c>
      <c r="AC3" s="2" t="s">
        <v>54</v>
      </c>
      <c r="AD3" s="2" t="s">
        <v>49</v>
      </c>
      <c r="AE3" s="3" t="s">
        <v>48</v>
      </c>
      <c r="AF3" s="3" t="s">
        <v>37</v>
      </c>
      <c r="AG3" s="2">
        <v>3</v>
      </c>
      <c r="AH3" s="2" t="s">
        <v>38</v>
      </c>
      <c r="AI3" s="3" t="s">
        <v>48</v>
      </c>
      <c r="AJ3" s="3" t="s">
        <v>39</v>
      </c>
      <c r="AK3" s="2" t="s">
        <v>29</v>
      </c>
      <c r="AL3" s="2" t="s">
        <v>30</v>
      </c>
      <c r="AM3" s="3" t="s">
        <v>48</v>
      </c>
      <c r="AN3" s="2" t="s">
        <v>55</v>
      </c>
      <c r="AO3" s="2" t="s">
        <v>56</v>
      </c>
      <c r="AP3" s="3" t="s">
        <v>48</v>
      </c>
      <c r="AQ3" s="2" t="s">
        <v>57</v>
      </c>
      <c r="AR3" s="2" t="s">
        <v>49</v>
      </c>
      <c r="AS3" s="3" t="s">
        <v>48</v>
      </c>
      <c r="AT3" s="2" t="s">
        <v>58</v>
      </c>
      <c r="AU3" s="2" t="s">
        <v>49</v>
      </c>
      <c r="AV3" s="3" t="s">
        <v>48</v>
      </c>
      <c r="AW3" s="2" t="s">
        <v>59</v>
      </c>
      <c r="AX3" s="2" t="s">
        <v>59</v>
      </c>
      <c r="AY3" s="3" t="s">
        <v>48</v>
      </c>
      <c r="AZ3" s="2" t="s">
        <v>60</v>
      </c>
      <c r="BA3" s="2" t="s">
        <v>49</v>
      </c>
      <c r="BB3" s="3" t="s">
        <v>48</v>
      </c>
      <c r="BC3" s="2" t="s">
        <v>57</v>
      </c>
      <c r="BD3" s="2" t="s">
        <v>49</v>
      </c>
      <c r="BE3" s="3" t="s">
        <v>48</v>
      </c>
      <c r="BF3" s="2" t="s">
        <v>60</v>
      </c>
      <c r="BG3" s="2" t="s">
        <v>49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 t="s">
        <v>61</v>
      </c>
      <c r="B4" s="3" t="s">
        <v>24</v>
      </c>
      <c r="C4" s="6" t="s">
        <v>25</v>
      </c>
      <c r="D4" s="3" t="s">
        <v>62</v>
      </c>
      <c r="E4" s="7">
        <v>252</v>
      </c>
      <c r="F4" s="7" t="s">
        <v>63</v>
      </c>
      <c r="G4" s="8">
        <v>0.42063492063492064</v>
      </c>
      <c r="H4" s="3" t="s">
        <v>62</v>
      </c>
      <c r="I4" s="7">
        <v>15</v>
      </c>
      <c r="J4" s="2">
        <v>15</v>
      </c>
      <c r="K4" s="3" t="s">
        <v>62</v>
      </c>
      <c r="L4" s="9">
        <v>43</v>
      </c>
      <c r="M4" s="10">
        <v>61</v>
      </c>
      <c r="N4" s="3" t="s">
        <v>62</v>
      </c>
      <c r="O4" s="3" t="s">
        <v>28</v>
      </c>
      <c r="P4" s="2" t="s">
        <v>29</v>
      </c>
      <c r="Q4" s="2" t="s">
        <v>30</v>
      </c>
      <c r="R4" s="3" t="s">
        <v>62</v>
      </c>
      <c r="S4" s="2" t="s">
        <v>64</v>
      </c>
      <c r="T4" s="2" t="s">
        <v>65</v>
      </c>
      <c r="U4" s="3" t="s">
        <v>62</v>
      </c>
      <c r="V4" s="2" t="s">
        <v>66</v>
      </c>
      <c r="W4" s="2" t="s">
        <v>67</v>
      </c>
      <c r="X4" s="3" t="s">
        <v>62</v>
      </c>
      <c r="Y4" s="3" t="s">
        <v>35</v>
      </c>
      <c r="Z4" s="2"/>
      <c r="AA4" s="2" t="s">
        <v>30</v>
      </c>
      <c r="AB4" s="3" t="s">
        <v>62</v>
      </c>
      <c r="AC4" s="2" t="s">
        <v>68</v>
      </c>
      <c r="AD4" s="2" t="s">
        <v>63</v>
      </c>
      <c r="AE4" s="3" t="s">
        <v>62</v>
      </c>
      <c r="AF4" s="3" t="s">
        <v>69</v>
      </c>
      <c r="AG4" s="2" t="s">
        <v>29</v>
      </c>
      <c r="AH4" s="2" t="s">
        <v>70</v>
      </c>
      <c r="AI4" s="3" t="s">
        <v>62</v>
      </c>
      <c r="AJ4" s="3" t="s">
        <v>39</v>
      </c>
      <c r="AK4" s="2" t="s">
        <v>29</v>
      </c>
      <c r="AL4" s="2" t="s">
        <v>30</v>
      </c>
      <c r="AM4" s="3" t="s">
        <v>62</v>
      </c>
      <c r="AN4" s="2" t="s">
        <v>71</v>
      </c>
      <c r="AO4" s="2" t="s">
        <v>55</v>
      </c>
      <c r="AP4" s="3" t="s">
        <v>62</v>
      </c>
      <c r="AQ4" s="2" t="s">
        <v>72</v>
      </c>
      <c r="AR4" s="2" t="s">
        <v>63</v>
      </c>
      <c r="AS4" s="3" t="s">
        <v>62</v>
      </c>
      <c r="AT4" s="2" t="s">
        <v>73</v>
      </c>
      <c r="AU4" s="2" t="s">
        <v>63</v>
      </c>
      <c r="AV4" s="3" t="s">
        <v>62</v>
      </c>
      <c r="AW4" s="2" t="s">
        <v>59</v>
      </c>
      <c r="AX4" s="2" t="s">
        <v>74</v>
      </c>
      <c r="AY4" s="3" t="s">
        <v>62</v>
      </c>
      <c r="AZ4" s="2" t="s">
        <v>75</v>
      </c>
      <c r="BA4" s="2" t="s">
        <v>63</v>
      </c>
      <c r="BB4" s="3" t="s">
        <v>62</v>
      </c>
      <c r="BC4" s="2" t="s">
        <v>76</v>
      </c>
      <c r="BD4" s="2" t="s">
        <v>63</v>
      </c>
      <c r="BE4" s="3" t="s">
        <v>62</v>
      </c>
      <c r="BF4" s="2" t="s">
        <v>30</v>
      </c>
      <c r="BG4" s="2" t="s">
        <v>63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3" t="s">
        <v>77</v>
      </c>
      <c r="B5" s="3" t="s">
        <v>24</v>
      </c>
      <c r="C5" s="6" t="s">
        <v>25</v>
      </c>
      <c r="D5" s="3" t="s">
        <v>78</v>
      </c>
      <c r="E5" s="7">
        <v>195</v>
      </c>
      <c r="F5" s="7" t="s">
        <v>65</v>
      </c>
      <c r="G5" s="8">
        <v>0.4</v>
      </c>
      <c r="H5" s="3" t="s">
        <v>78</v>
      </c>
      <c r="I5" s="7">
        <v>15</v>
      </c>
      <c r="J5" s="2">
        <v>15</v>
      </c>
      <c r="K5" s="3" t="s">
        <v>78</v>
      </c>
      <c r="L5" s="9">
        <v>44</v>
      </c>
      <c r="M5" s="10">
        <v>61</v>
      </c>
      <c r="N5" s="3" t="s">
        <v>78</v>
      </c>
      <c r="O5" s="3" t="s">
        <v>28</v>
      </c>
      <c r="P5" s="2" t="s">
        <v>29</v>
      </c>
      <c r="Q5" s="2" t="s">
        <v>30</v>
      </c>
      <c r="R5" s="3" t="s">
        <v>78</v>
      </c>
      <c r="S5" s="2" t="s">
        <v>79</v>
      </c>
      <c r="T5" s="2" t="s">
        <v>53</v>
      </c>
      <c r="U5" s="3" t="s">
        <v>78</v>
      </c>
      <c r="V5" s="2" t="s">
        <v>80</v>
      </c>
      <c r="W5" s="2" t="s">
        <v>66</v>
      </c>
      <c r="X5" s="3" t="s">
        <v>78</v>
      </c>
      <c r="Y5" s="3" t="s">
        <v>35</v>
      </c>
      <c r="Z5" s="2"/>
      <c r="AA5" s="2" t="s">
        <v>30</v>
      </c>
      <c r="AB5" s="3" t="s">
        <v>78</v>
      </c>
      <c r="AC5" s="2" t="s">
        <v>81</v>
      </c>
      <c r="AD5" s="2" t="s">
        <v>65</v>
      </c>
      <c r="AE5" s="3" t="s">
        <v>78</v>
      </c>
      <c r="AF5" s="3" t="s">
        <v>37</v>
      </c>
      <c r="AG5" s="2">
        <v>4</v>
      </c>
      <c r="AH5" s="2" t="s">
        <v>82</v>
      </c>
      <c r="AI5" s="3" t="s">
        <v>78</v>
      </c>
      <c r="AJ5" s="3" t="s">
        <v>39</v>
      </c>
      <c r="AK5" s="2" t="s">
        <v>29</v>
      </c>
      <c r="AL5" s="2" t="s">
        <v>30</v>
      </c>
      <c r="AM5" s="3" t="s">
        <v>78</v>
      </c>
      <c r="AN5" s="2" t="s">
        <v>40</v>
      </c>
      <c r="AO5" s="2" t="s">
        <v>40</v>
      </c>
      <c r="AP5" s="3" t="s">
        <v>78</v>
      </c>
      <c r="AQ5" s="2" t="s">
        <v>83</v>
      </c>
      <c r="AR5" s="2" t="s">
        <v>65</v>
      </c>
      <c r="AS5" s="3" t="s">
        <v>78</v>
      </c>
      <c r="AT5" s="2" t="s">
        <v>84</v>
      </c>
      <c r="AU5" s="2" t="s">
        <v>65</v>
      </c>
      <c r="AV5" s="3" t="s">
        <v>78</v>
      </c>
      <c r="AW5" s="2" t="s">
        <v>85</v>
      </c>
      <c r="AX5" s="2" t="s">
        <v>85</v>
      </c>
      <c r="AY5" s="3" t="s">
        <v>78</v>
      </c>
      <c r="AZ5" s="2" t="s">
        <v>86</v>
      </c>
      <c r="BA5" s="2" t="s">
        <v>65</v>
      </c>
      <c r="BB5" s="3" t="s">
        <v>78</v>
      </c>
      <c r="BC5" s="2" t="s">
        <v>87</v>
      </c>
      <c r="BD5" s="2" t="s">
        <v>65</v>
      </c>
      <c r="BE5" s="3" t="s">
        <v>78</v>
      </c>
      <c r="BF5" s="2" t="s">
        <v>83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3" t="s">
        <v>88</v>
      </c>
      <c r="B6" s="3" t="s">
        <v>24</v>
      </c>
      <c r="C6" s="6" t="s">
        <v>25</v>
      </c>
      <c r="D6" s="3" t="s">
        <v>89</v>
      </c>
      <c r="E6" s="7">
        <v>275</v>
      </c>
      <c r="F6" s="7" t="s">
        <v>90</v>
      </c>
      <c r="G6" s="8">
        <v>0.44727272727272727</v>
      </c>
      <c r="H6" s="3" t="s">
        <v>89</v>
      </c>
      <c r="I6" s="7">
        <v>15</v>
      </c>
      <c r="J6" s="2">
        <v>15</v>
      </c>
      <c r="K6" s="3" t="s">
        <v>89</v>
      </c>
      <c r="L6" s="9">
        <v>52</v>
      </c>
      <c r="M6" s="10">
        <v>61</v>
      </c>
      <c r="N6" s="3" t="s">
        <v>89</v>
      </c>
      <c r="O6" s="3" t="s">
        <v>28</v>
      </c>
      <c r="P6" s="2" t="s">
        <v>29</v>
      </c>
      <c r="Q6" s="2" t="s">
        <v>30</v>
      </c>
      <c r="R6" s="3" t="s">
        <v>89</v>
      </c>
      <c r="S6" s="2" t="s">
        <v>82</v>
      </c>
      <c r="T6" s="2" t="s">
        <v>91</v>
      </c>
      <c r="U6" s="3" t="s">
        <v>89</v>
      </c>
      <c r="V6" s="2" t="s">
        <v>85</v>
      </c>
      <c r="W6" s="2" t="s">
        <v>92</v>
      </c>
      <c r="X6" s="3" t="s">
        <v>89</v>
      </c>
      <c r="Y6" s="3" t="s">
        <v>35</v>
      </c>
      <c r="Z6" s="2"/>
      <c r="AA6" s="2" t="s">
        <v>30</v>
      </c>
      <c r="AB6" s="3" t="s">
        <v>89</v>
      </c>
      <c r="AC6" s="2" t="s">
        <v>63</v>
      </c>
      <c r="AD6" s="2" t="s">
        <v>90</v>
      </c>
      <c r="AE6" s="3" t="s">
        <v>89</v>
      </c>
      <c r="AF6" s="3" t="s">
        <v>37</v>
      </c>
      <c r="AG6" s="2">
        <v>4</v>
      </c>
      <c r="AH6" s="2" t="s">
        <v>82</v>
      </c>
      <c r="AI6" s="3" t="s">
        <v>89</v>
      </c>
      <c r="AJ6" s="3" t="s">
        <v>39</v>
      </c>
      <c r="AK6" s="2" t="s">
        <v>29</v>
      </c>
      <c r="AL6" s="2" t="s">
        <v>30</v>
      </c>
      <c r="AM6" s="3" t="s">
        <v>89</v>
      </c>
      <c r="AN6" s="2" t="s">
        <v>71</v>
      </c>
      <c r="AO6" s="2" t="s">
        <v>71</v>
      </c>
      <c r="AP6" s="3" t="s">
        <v>89</v>
      </c>
      <c r="AQ6" s="2" t="s">
        <v>93</v>
      </c>
      <c r="AR6" s="2" t="s">
        <v>90</v>
      </c>
      <c r="AS6" s="3" t="s">
        <v>89</v>
      </c>
      <c r="AT6" s="2" t="s">
        <v>94</v>
      </c>
      <c r="AU6" s="2" t="s">
        <v>90</v>
      </c>
      <c r="AV6" s="3" t="s">
        <v>89</v>
      </c>
      <c r="AW6" s="2" t="s">
        <v>59</v>
      </c>
      <c r="AX6" s="2" t="s">
        <v>51</v>
      </c>
      <c r="AY6" s="3" t="s">
        <v>89</v>
      </c>
      <c r="AZ6" s="2" t="s">
        <v>95</v>
      </c>
      <c r="BA6" s="2" t="s">
        <v>90</v>
      </c>
      <c r="BB6" s="3" t="s">
        <v>89</v>
      </c>
      <c r="BC6" s="2" t="s">
        <v>96</v>
      </c>
      <c r="BD6" s="2" t="s">
        <v>90</v>
      </c>
      <c r="BE6" s="3" t="s">
        <v>89</v>
      </c>
      <c r="BF6" s="2" t="s">
        <v>97</v>
      </c>
      <c r="BG6" s="2" t="s">
        <v>90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3" t="s">
        <v>98</v>
      </c>
      <c r="B7" s="3" t="s">
        <v>24</v>
      </c>
      <c r="C7" s="6" t="s">
        <v>25</v>
      </c>
      <c r="D7" s="3" t="s">
        <v>99</v>
      </c>
      <c r="E7" s="7">
        <v>637</v>
      </c>
      <c r="F7" s="7" t="s">
        <v>100</v>
      </c>
      <c r="G7" s="8">
        <v>0.4599686028257457</v>
      </c>
      <c r="H7" s="3" t="s">
        <v>99</v>
      </c>
      <c r="I7" s="7">
        <v>15</v>
      </c>
      <c r="J7" s="2">
        <v>15</v>
      </c>
      <c r="K7" s="3" t="s">
        <v>99</v>
      </c>
      <c r="L7" s="9">
        <v>46</v>
      </c>
      <c r="M7" s="10">
        <v>61</v>
      </c>
      <c r="N7" s="3" t="s">
        <v>99</v>
      </c>
      <c r="O7" s="3" t="s">
        <v>28</v>
      </c>
      <c r="P7" s="2" t="s">
        <v>29</v>
      </c>
      <c r="Q7" s="2" t="s">
        <v>30</v>
      </c>
      <c r="R7" s="3" t="s">
        <v>99</v>
      </c>
      <c r="S7" s="2" t="s">
        <v>101</v>
      </c>
      <c r="T7" s="2" t="s">
        <v>102</v>
      </c>
      <c r="U7" s="3" t="s">
        <v>99</v>
      </c>
      <c r="V7" s="2" t="s">
        <v>103</v>
      </c>
      <c r="W7" s="2" t="s">
        <v>104</v>
      </c>
      <c r="X7" s="3" t="s">
        <v>99</v>
      </c>
      <c r="Y7" s="3" t="s">
        <v>35</v>
      </c>
      <c r="Z7" s="2"/>
      <c r="AA7" s="2" t="s">
        <v>30</v>
      </c>
      <c r="AB7" s="3" t="s">
        <v>99</v>
      </c>
      <c r="AC7" s="2" t="s">
        <v>105</v>
      </c>
      <c r="AD7" s="2" t="s">
        <v>100</v>
      </c>
      <c r="AE7" s="3" t="s">
        <v>99</v>
      </c>
      <c r="AF7" s="3" t="s">
        <v>37</v>
      </c>
      <c r="AG7" s="2">
        <v>4</v>
      </c>
      <c r="AH7" s="2" t="s">
        <v>82</v>
      </c>
      <c r="AI7" s="3" t="s">
        <v>99</v>
      </c>
      <c r="AJ7" s="3" t="s">
        <v>39</v>
      </c>
      <c r="AK7" s="2" t="s">
        <v>29</v>
      </c>
      <c r="AL7" s="2" t="s">
        <v>30</v>
      </c>
      <c r="AM7" s="3" t="s">
        <v>99</v>
      </c>
      <c r="AN7" s="2" t="s">
        <v>106</v>
      </c>
      <c r="AO7" s="2" t="s">
        <v>55</v>
      </c>
      <c r="AP7" s="3" t="s">
        <v>99</v>
      </c>
      <c r="AQ7" s="2" t="s">
        <v>107</v>
      </c>
      <c r="AR7" s="2" t="s">
        <v>100</v>
      </c>
      <c r="AS7" s="3" t="s">
        <v>99</v>
      </c>
      <c r="AT7" s="2" t="s">
        <v>108</v>
      </c>
      <c r="AU7" s="2" t="s">
        <v>100</v>
      </c>
      <c r="AV7" s="3" t="s">
        <v>99</v>
      </c>
      <c r="AW7" s="2" t="s">
        <v>109</v>
      </c>
      <c r="AX7" s="2" t="s">
        <v>110</v>
      </c>
      <c r="AY7" s="3" t="s">
        <v>99</v>
      </c>
      <c r="AZ7" s="2" t="s">
        <v>107</v>
      </c>
      <c r="BA7" s="2" t="s">
        <v>100</v>
      </c>
      <c r="BB7" s="3" t="s">
        <v>99</v>
      </c>
      <c r="BC7" s="2" t="s">
        <v>111</v>
      </c>
      <c r="BD7" s="2" t="s">
        <v>100</v>
      </c>
      <c r="BE7" s="3" t="s">
        <v>99</v>
      </c>
      <c r="BF7" s="2" t="s">
        <v>112</v>
      </c>
      <c r="BG7" s="2" t="s">
        <v>100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3" t="s">
        <v>113</v>
      </c>
      <c r="B8" s="3" t="s">
        <v>24</v>
      </c>
      <c r="C8" s="6" t="s">
        <v>25</v>
      </c>
      <c r="D8" s="3" t="s">
        <v>114</v>
      </c>
      <c r="E8" s="7">
        <v>154</v>
      </c>
      <c r="F8" s="7" t="s">
        <v>115</v>
      </c>
      <c r="G8" s="8">
        <v>0.42207792207792205</v>
      </c>
      <c r="H8" s="3" t="s">
        <v>114</v>
      </c>
      <c r="I8" s="7">
        <v>15</v>
      </c>
      <c r="J8" s="2">
        <v>15</v>
      </c>
      <c r="K8" s="3" t="s">
        <v>114</v>
      </c>
      <c r="L8" s="9">
        <v>47</v>
      </c>
      <c r="M8" s="10">
        <v>61</v>
      </c>
      <c r="N8" s="3" t="s">
        <v>114</v>
      </c>
      <c r="O8" s="3" t="s">
        <v>28</v>
      </c>
      <c r="P8" s="2" t="s">
        <v>29</v>
      </c>
      <c r="Q8" s="2" t="s">
        <v>30</v>
      </c>
      <c r="R8" s="3" t="s">
        <v>114</v>
      </c>
      <c r="S8" s="2" t="s">
        <v>116</v>
      </c>
      <c r="T8" s="2" t="s">
        <v>80</v>
      </c>
      <c r="U8" s="3" t="s">
        <v>114</v>
      </c>
      <c r="V8" s="2" t="s">
        <v>45</v>
      </c>
      <c r="W8" s="2" t="s">
        <v>27</v>
      </c>
      <c r="X8" s="3" t="s">
        <v>114</v>
      </c>
      <c r="Y8" s="3" t="s">
        <v>35</v>
      </c>
      <c r="Z8" s="2"/>
      <c r="AA8" s="2" t="s">
        <v>30</v>
      </c>
      <c r="AB8" s="3" t="s">
        <v>114</v>
      </c>
      <c r="AC8" s="2" t="s">
        <v>38</v>
      </c>
      <c r="AD8" s="2" t="s">
        <v>115</v>
      </c>
      <c r="AE8" s="3" t="s">
        <v>114</v>
      </c>
      <c r="AF8" s="3" t="s">
        <v>37</v>
      </c>
      <c r="AG8" s="2">
        <v>4</v>
      </c>
      <c r="AH8" s="2" t="s">
        <v>82</v>
      </c>
      <c r="AI8" s="3" t="s">
        <v>114</v>
      </c>
      <c r="AJ8" s="3" t="s">
        <v>39</v>
      </c>
      <c r="AK8" s="2" t="s">
        <v>29</v>
      </c>
      <c r="AL8" s="2" t="s">
        <v>30</v>
      </c>
      <c r="AM8" s="3" t="s">
        <v>114</v>
      </c>
      <c r="AN8" s="2" t="s">
        <v>117</v>
      </c>
      <c r="AO8" s="2" t="s">
        <v>118</v>
      </c>
      <c r="AP8" s="3" t="s">
        <v>114</v>
      </c>
      <c r="AQ8" s="2" t="s">
        <v>119</v>
      </c>
      <c r="AR8" s="2" t="s">
        <v>115</v>
      </c>
      <c r="AS8" s="3" t="s">
        <v>114</v>
      </c>
      <c r="AT8" s="2" t="s">
        <v>85</v>
      </c>
      <c r="AU8" s="2" t="s">
        <v>115</v>
      </c>
      <c r="AV8" s="3" t="s">
        <v>114</v>
      </c>
      <c r="AW8" s="2" t="s">
        <v>120</v>
      </c>
      <c r="AX8" s="2" t="s">
        <v>67</v>
      </c>
      <c r="AY8" s="3" t="s">
        <v>114</v>
      </c>
      <c r="AZ8" s="2" t="s">
        <v>38</v>
      </c>
      <c r="BA8" s="2" t="s">
        <v>115</v>
      </c>
      <c r="BB8" s="3" t="s">
        <v>114</v>
      </c>
      <c r="BC8" s="2" t="s">
        <v>52</v>
      </c>
      <c r="BD8" s="2" t="s">
        <v>115</v>
      </c>
      <c r="BE8" s="3" t="s">
        <v>114</v>
      </c>
      <c r="BF8" s="2" t="s">
        <v>86</v>
      </c>
      <c r="BG8" s="2" t="s">
        <v>115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3" t="s">
        <v>121</v>
      </c>
      <c r="B9" s="3" t="s">
        <v>24</v>
      </c>
      <c r="C9" s="6" t="s">
        <v>25</v>
      </c>
      <c r="D9" s="3" t="s">
        <v>122</v>
      </c>
      <c r="E9" s="7">
        <v>321</v>
      </c>
      <c r="F9" s="7" t="s">
        <v>123</v>
      </c>
      <c r="G9" s="8">
        <v>0.39875389408099687</v>
      </c>
      <c r="H9" s="3" t="s">
        <v>122</v>
      </c>
      <c r="I9" s="7">
        <v>14</v>
      </c>
      <c r="J9" s="2">
        <v>15</v>
      </c>
      <c r="K9" s="3" t="s">
        <v>122</v>
      </c>
      <c r="L9" s="9">
        <v>43</v>
      </c>
      <c r="M9" s="10">
        <v>61</v>
      </c>
      <c r="N9" s="3" t="s">
        <v>122</v>
      </c>
      <c r="O9" s="3" t="s">
        <v>28</v>
      </c>
      <c r="P9" s="2" t="s">
        <v>29</v>
      </c>
      <c r="Q9" s="2" t="s">
        <v>30</v>
      </c>
      <c r="R9" s="3" t="s">
        <v>122</v>
      </c>
      <c r="S9" s="2" t="s">
        <v>124</v>
      </c>
      <c r="T9" s="2" t="s">
        <v>125</v>
      </c>
      <c r="U9" s="3" t="s">
        <v>122</v>
      </c>
      <c r="V9" s="2" t="s">
        <v>126</v>
      </c>
      <c r="W9" s="2" t="s">
        <v>73</v>
      </c>
      <c r="X9" s="3" t="s">
        <v>122</v>
      </c>
      <c r="Y9" s="3" t="s">
        <v>35</v>
      </c>
      <c r="Z9" s="2"/>
      <c r="AA9" s="2" t="s">
        <v>30</v>
      </c>
      <c r="AB9" s="3" t="s">
        <v>122</v>
      </c>
      <c r="AC9" s="2" t="s">
        <v>127</v>
      </c>
      <c r="AD9" s="2" t="s">
        <v>128</v>
      </c>
      <c r="AE9" s="3" t="s">
        <v>122</v>
      </c>
      <c r="AF9" s="3" t="s">
        <v>37</v>
      </c>
      <c r="AG9" s="2">
        <v>1</v>
      </c>
      <c r="AH9" s="2" t="s">
        <v>33</v>
      </c>
      <c r="AI9" s="3" t="s">
        <v>122</v>
      </c>
      <c r="AJ9" s="3" t="s">
        <v>39</v>
      </c>
      <c r="AK9" s="2" t="s">
        <v>29</v>
      </c>
      <c r="AL9" s="2" t="s">
        <v>30</v>
      </c>
      <c r="AM9" s="3" t="s">
        <v>122</v>
      </c>
      <c r="AN9" s="2" t="s">
        <v>56</v>
      </c>
      <c r="AO9" s="2" t="s">
        <v>56</v>
      </c>
      <c r="AP9" s="3" t="s">
        <v>122</v>
      </c>
      <c r="AQ9" s="2" t="s">
        <v>128</v>
      </c>
      <c r="AR9" s="2" t="s">
        <v>123</v>
      </c>
      <c r="AS9" s="3" t="s">
        <v>122</v>
      </c>
      <c r="AT9" s="2" t="s">
        <v>123</v>
      </c>
      <c r="AU9" s="2" t="s">
        <v>123</v>
      </c>
      <c r="AV9" s="3" t="s">
        <v>122</v>
      </c>
      <c r="AW9" s="2" t="s">
        <v>129</v>
      </c>
      <c r="AX9" s="2" t="s">
        <v>129</v>
      </c>
      <c r="AY9" s="3" t="s">
        <v>122</v>
      </c>
      <c r="AZ9" s="2" t="s">
        <v>49</v>
      </c>
      <c r="BA9" s="2" t="s">
        <v>123</v>
      </c>
      <c r="BB9" s="3" t="s">
        <v>122</v>
      </c>
      <c r="BC9" s="2" t="s">
        <v>49</v>
      </c>
      <c r="BD9" s="2" t="s">
        <v>123</v>
      </c>
      <c r="BE9" s="3" t="s">
        <v>122</v>
      </c>
      <c r="BF9" s="2" t="s">
        <v>49</v>
      </c>
      <c r="BG9" s="2" t="s">
        <v>123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3" t="s">
        <v>130</v>
      </c>
      <c r="B10" s="3" t="s">
        <v>24</v>
      </c>
      <c r="C10" s="6" t="s">
        <v>25</v>
      </c>
      <c r="D10" s="3" t="s">
        <v>131</v>
      </c>
      <c r="E10" s="7">
        <v>184</v>
      </c>
      <c r="F10" s="7" t="s">
        <v>132</v>
      </c>
      <c r="G10" s="8">
        <v>0.45652173913043476</v>
      </c>
      <c r="H10" s="3" t="s">
        <v>131</v>
      </c>
      <c r="I10" s="7">
        <v>15</v>
      </c>
      <c r="J10" s="2">
        <v>15</v>
      </c>
      <c r="K10" s="3" t="s">
        <v>131</v>
      </c>
      <c r="L10" s="9">
        <v>46</v>
      </c>
      <c r="M10" s="10">
        <v>61</v>
      </c>
      <c r="N10" s="3" t="s">
        <v>131</v>
      </c>
      <c r="O10" s="3" t="s">
        <v>28</v>
      </c>
      <c r="P10" s="2" t="s">
        <v>29</v>
      </c>
      <c r="Q10" s="2" t="s">
        <v>30</v>
      </c>
      <c r="R10" s="3" t="s">
        <v>131</v>
      </c>
      <c r="S10" s="2" t="s">
        <v>86</v>
      </c>
      <c r="T10" s="2" t="s">
        <v>119</v>
      </c>
      <c r="U10" s="3" t="s">
        <v>131</v>
      </c>
      <c r="V10" s="2" t="s">
        <v>80</v>
      </c>
      <c r="W10" s="2" t="s">
        <v>66</v>
      </c>
      <c r="X10" s="3" t="s">
        <v>131</v>
      </c>
      <c r="Y10" s="3" t="s">
        <v>35</v>
      </c>
      <c r="Z10" s="2"/>
      <c r="AA10" s="2" t="s">
        <v>30</v>
      </c>
      <c r="AB10" s="3" t="s">
        <v>131</v>
      </c>
      <c r="AC10" s="2" t="s">
        <v>65</v>
      </c>
      <c r="AD10" s="2" t="s">
        <v>132</v>
      </c>
      <c r="AE10" s="3" t="s">
        <v>131</v>
      </c>
      <c r="AF10" s="3" t="s">
        <v>37</v>
      </c>
      <c r="AG10" s="2">
        <v>4</v>
      </c>
      <c r="AH10" s="2" t="s">
        <v>82</v>
      </c>
      <c r="AI10" s="3" t="s">
        <v>131</v>
      </c>
      <c r="AJ10" s="3" t="s">
        <v>39</v>
      </c>
      <c r="AK10" s="2" t="s">
        <v>29</v>
      </c>
      <c r="AL10" s="2" t="s">
        <v>30</v>
      </c>
      <c r="AM10" s="3" t="s">
        <v>131</v>
      </c>
      <c r="AN10" s="2" t="s">
        <v>118</v>
      </c>
      <c r="AO10" s="2" t="s">
        <v>118</v>
      </c>
      <c r="AP10" s="3" t="s">
        <v>131</v>
      </c>
      <c r="AQ10" s="2" t="s">
        <v>65</v>
      </c>
      <c r="AR10" s="2" t="s">
        <v>132</v>
      </c>
      <c r="AS10" s="3" t="s">
        <v>131</v>
      </c>
      <c r="AT10" s="2" t="s">
        <v>91</v>
      </c>
      <c r="AU10" s="2" t="s">
        <v>132</v>
      </c>
      <c r="AV10" s="3" t="s">
        <v>131</v>
      </c>
      <c r="AW10" s="2" t="s">
        <v>133</v>
      </c>
      <c r="AX10" s="2" t="s">
        <v>134</v>
      </c>
      <c r="AY10" s="3" t="s">
        <v>131</v>
      </c>
      <c r="AZ10" s="2" t="s">
        <v>135</v>
      </c>
      <c r="BA10" s="2" t="s">
        <v>132</v>
      </c>
      <c r="BB10" s="3" t="s">
        <v>131</v>
      </c>
      <c r="BC10" s="2" t="s">
        <v>50</v>
      </c>
      <c r="BD10" s="2" t="s">
        <v>132</v>
      </c>
      <c r="BE10" s="3" t="s">
        <v>131</v>
      </c>
      <c r="BF10" s="2" t="s">
        <v>136</v>
      </c>
      <c r="BG10" s="2" t="s">
        <v>132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3" t="s">
        <v>137</v>
      </c>
      <c r="B11" s="3" t="s">
        <v>24</v>
      </c>
      <c r="C11" s="6" t="s">
        <v>25</v>
      </c>
      <c r="D11" s="3" t="s">
        <v>138</v>
      </c>
      <c r="E11" s="7">
        <v>670</v>
      </c>
      <c r="F11" s="7" t="s">
        <v>139</v>
      </c>
      <c r="G11" s="8">
        <v>0.43134328358208956</v>
      </c>
      <c r="H11" s="3" t="s">
        <v>138</v>
      </c>
      <c r="I11" s="7">
        <v>15</v>
      </c>
      <c r="J11" s="2">
        <v>15</v>
      </c>
      <c r="K11" s="3" t="s">
        <v>138</v>
      </c>
      <c r="L11" s="9">
        <v>52</v>
      </c>
      <c r="M11" s="10">
        <v>61</v>
      </c>
      <c r="N11" s="3" t="s">
        <v>138</v>
      </c>
      <c r="O11" s="3" t="s">
        <v>28</v>
      </c>
      <c r="P11" s="2" t="s">
        <v>29</v>
      </c>
      <c r="Q11" s="2" t="s">
        <v>30</v>
      </c>
      <c r="R11" s="3" t="s">
        <v>138</v>
      </c>
      <c r="S11" s="2" t="s">
        <v>102</v>
      </c>
      <c r="T11" s="2" t="s">
        <v>140</v>
      </c>
      <c r="U11" s="3" t="s">
        <v>138</v>
      </c>
      <c r="V11" s="2" t="s">
        <v>141</v>
      </c>
      <c r="W11" s="2" t="s">
        <v>142</v>
      </c>
      <c r="X11" s="3" t="s">
        <v>138</v>
      </c>
      <c r="Y11" s="3" t="s">
        <v>35</v>
      </c>
      <c r="Z11" s="2"/>
      <c r="AA11" s="2" t="s">
        <v>30</v>
      </c>
      <c r="AB11" s="3" t="s">
        <v>138</v>
      </c>
      <c r="AC11" s="2" t="s">
        <v>143</v>
      </c>
      <c r="AD11" s="2" t="s">
        <v>139</v>
      </c>
      <c r="AE11" s="3" t="s">
        <v>138</v>
      </c>
      <c r="AF11" s="3" t="s">
        <v>37</v>
      </c>
      <c r="AG11" s="2">
        <v>4</v>
      </c>
      <c r="AH11" s="2" t="s">
        <v>82</v>
      </c>
      <c r="AI11" s="3" t="s">
        <v>138</v>
      </c>
      <c r="AJ11" s="3" t="s">
        <v>39</v>
      </c>
      <c r="AK11" s="2" t="s">
        <v>29</v>
      </c>
      <c r="AL11" s="2" t="s">
        <v>30</v>
      </c>
      <c r="AM11" s="3" t="s">
        <v>138</v>
      </c>
      <c r="AN11" s="2" t="s">
        <v>144</v>
      </c>
      <c r="AO11" s="2" t="s">
        <v>145</v>
      </c>
      <c r="AP11" s="3" t="s">
        <v>138</v>
      </c>
      <c r="AQ11" s="2" t="s">
        <v>146</v>
      </c>
      <c r="AR11" s="2" t="s">
        <v>139</v>
      </c>
      <c r="AS11" s="3" t="s">
        <v>138</v>
      </c>
      <c r="AT11" s="2" t="s">
        <v>147</v>
      </c>
      <c r="AU11" s="2" t="s">
        <v>139</v>
      </c>
      <c r="AV11" s="3" t="s">
        <v>138</v>
      </c>
      <c r="AW11" s="2" t="s">
        <v>110</v>
      </c>
      <c r="AX11" s="2" t="s">
        <v>148</v>
      </c>
      <c r="AY11" s="3" t="s">
        <v>138</v>
      </c>
      <c r="AZ11" s="2" t="s">
        <v>149</v>
      </c>
      <c r="BA11" s="2" t="s">
        <v>139</v>
      </c>
      <c r="BB11" s="3" t="s">
        <v>138</v>
      </c>
      <c r="BC11" s="2" t="s">
        <v>150</v>
      </c>
      <c r="BD11" s="2" t="s">
        <v>139</v>
      </c>
      <c r="BE11" s="3" t="s">
        <v>138</v>
      </c>
      <c r="BF11" s="2" t="s">
        <v>151</v>
      </c>
      <c r="BG11" s="2" t="s">
        <v>139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11"/>
      <c r="B206" s="1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>
      <c r="A207" s="11"/>
      <c r="B207" s="1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>
      <c r="A208" s="11"/>
      <c r="B208" s="1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</sheetData>
  <autoFilter ref="A1:BZ11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152</v>
      </c>
      <c r="B1" s="13" t="s">
        <v>153</v>
      </c>
      <c r="C1" s="13" t="s">
        <v>154</v>
      </c>
      <c r="D1" s="13" t="s">
        <v>155</v>
      </c>
      <c r="E1" s="13" t="s">
        <v>156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157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"Ануйская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25.263157894736839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37.81818181818182</v>
      </c>
      <c r="E3" s="18">
        <f t="shared" ref="E3:E12" si="0">B3+C3+D3</f>
        <v>93.081339712918663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"Верх-Обская средняя общеобразовательная школа имени М. С. Евдокимова"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21.315789473684209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38.431372549019613</v>
      </c>
      <c r="E4" s="18">
        <f t="shared" si="0"/>
        <v>89.747162022703819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"Кировская средняя общеобразовательная школа"</v>
      </c>
      <c r="B5" s="17">
        <f>IFERROR(((('Данные для ввода на bus.gov.ru'!I4+'Данные для ввода на bus.gov.ru'!L4)/('Данные для ввода на bus.gov.ru'!J4+'Данные для ввода на bus.gov.ru'!M4))*100)*0.3,"")</f>
        <v>22.894736842105264</v>
      </c>
      <c r="C5" s="15">
        <f>'Данные для ввода на bus.gov.ru'!Q4*0.3</f>
        <v>30</v>
      </c>
      <c r="D5" s="17">
        <f>((('Данные для ввода на bus.gov.ru'!S4+'Данные для ввода на bus.gov.ru'!V4)/('Данные для ввода на bus.gov.ru'!T4+'Данные для ввода на bus.gov.ru'!W4))*100)*0.4</f>
        <v>38.208955223880594</v>
      </c>
      <c r="E5" s="18">
        <f t="shared" si="0"/>
        <v>91.103692065985854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"Линевская средняя общеобразовательная школа"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23.289473684210527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39.327731092436977</v>
      </c>
      <c r="E6" s="18">
        <f t="shared" si="0"/>
        <v>92.617204776647498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"Новотырышкинская средняя общеобразовательная школа"</v>
      </c>
      <c r="B7" s="17">
        <f>IFERROR(((('Данные для ввода на bus.gov.ru'!I6+'Данные для ввода на bus.gov.ru'!L6)/('Данные для ввода на bus.gov.ru'!J6+'Данные для ввода на bus.gov.ru'!M6))*100)*0.3,"")</f>
        <v>26.447368421052627</v>
      </c>
      <c r="C7" s="15">
        <f>'Данные для ввода на bus.gov.ru'!Q6*0.3</f>
        <v>30</v>
      </c>
      <c r="D7" s="17">
        <f>((('Данные для ввода на bus.gov.ru'!S6+'Данные для ввода на bus.gov.ru'!V6)/('Данные для ввода на bus.gov.ru'!T6+'Данные для ввода на bus.gov.ru'!W6))*100)*0.4</f>
        <v>38.38926174496644</v>
      </c>
      <c r="E7" s="18">
        <f t="shared" si="0"/>
        <v>94.836630166019063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"Смоленская средняя общеобразовательная школа №2"</v>
      </c>
      <c r="B8" s="17">
        <f>IFERROR(((('Данные для ввода на bus.gov.ru'!I7+'Данные для ввода на bus.gov.ru'!L7)/('Данные для ввода на bus.gov.ru'!J7+'Данные для ввода на bus.gov.ru'!M7))*100)*0.3,"")</f>
        <v>24.078947368421055</v>
      </c>
      <c r="C8" s="15">
        <f>'Данные для ввода на bus.gov.ru'!Q7*0.3</f>
        <v>30</v>
      </c>
      <c r="D8" s="17">
        <f>((('Данные для ввода на bus.gov.ru'!S7+'Данные для ввода на bus.gov.ru'!V7)/('Данные для ввода на bus.gov.ru'!T7+'Данные для ввода на bus.gov.ru'!W7))*100)*0.4</f>
        <v>37.34870317002882</v>
      </c>
      <c r="E8" s="18">
        <f t="shared" si="0"/>
        <v>91.427650538449882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"Солоновская средняя общеобразовательная школа имени Матрёнина А. П."</v>
      </c>
      <c r="B9" s="17">
        <f>IFERROR(((('Данные для ввода на bus.gov.ru'!I8+'Данные для ввода на bus.gov.ru'!L8)/('Данные для ввода на bus.gov.ru'!J8+'Данные для ввода на bus.gov.ru'!M8))*100)*0.3,"")</f>
        <v>24.473684210526315</v>
      </c>
      <c r="C9" s="15">
        <f>'Данные для ввода на bus.gov.ru'!Q8*0.3</f>
        <v>30</v>
      </c>
      <c r="D9" s="17">
        <f>((('Данные для ввода на bus.gov.ru'!S8+'Данные для ввода на bus.gov.ru'!V8)/('Данные для ввода на bus.gov.ru'!T8+'Данные для ввода на bus.gov.ru'!W8))*100)*0.4</f>
        <v>39.175257731958766</v>
      </c>
      <c r="E9" s="18">
        <f t="shared" si="0"/>
        <v>93.648941942485081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17">
        <f>IFERROR(((('Данные для ввода на bus.gov.ru'!I9+'Данные для ввода на bus.gov.ru'!L9)/('Данные для ввода на bus.gov.ru'!J9+'Данные для ввода на bus.gov.ru'!M9))*100)*0.3,"")</f>
        <v>22.5</v>
      </c>
      <c r="C10" s="15">
        <f>'Данные для ввода на bus.gov.ru'!Q9*0.3</f>
        <v>30</v>
      </c>
      <c r="D10" s="17">
        <f>((('Данные для ввода на bus.gov.ru'!S9+'Данные для ввода на bus.gov.ru'!V9)/('Данные для ввода на bus.gov.ru'!T9+'Данные для ввода на bus.gov.ru'!W9))*100)*0.4</f>
        <v>39.01477832512316</v>
      </c>
      <c r="E10" s="18">
        <f t="shared" si="0"/>
        <v>91.51477832512316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"Точилинская средняя общеобразовательная школа"</v>
      </c>
      <c r="B11" s="17">
        <f>IFERROR(((('Данные для ввода на bus.gov.ru'!I10+'Данные для ввода на bus.gov.ru'!L10)/('Данные для ввода на bus.gov.ru'!J10+'Данные для ввода на bus.gov.ru'!M10))*100)*0.3,"")</f>
        <v>24.078947368421055</v>
      </c>
      <c r="C11" s="15">
        <f>'Данные для ввода на bus.gov.ru'!Q10*0.3</f>
        <v>30</v>
      </c>
      <c r="D11" s="17">
        <f>((('Данные для ввода на bus.gov.ru'!S10+'Данные для ввода на bus.gov.ru'!V10)/('Данные для ввода на bus.gov.ru'!T10+'Данные для ввода на bus.gov.ru'!W10))*100)*0.4</f>
        <v>39.298245614035089</v>
      </c>
      <c r="E11" s="18">
        <f t="shared" si="0"/>
        <v>93.377192982456137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«Смоленская СОШ №1 имени Ожогина Е.П.»</v>
      </c>
      <c r="B12" s="17">
        <f>IFERROR(((('Данные для ввода на bus.gov.ru'!I11+'Данные для ввода на bus.gov.ru'!L11)/('Данные для ввода на bus.gov.ru'!J11+'Данные для ввода на bus.gov.ru'!M11))*100)*0.3,"")</f>
        <v>26.447368421052627</v>
      </c>
      <c r="C12" s="15">
        <f>'Данные для ввода на bus.gov.ru'!Q11*0.3</f>
        <v>30</v>
      </c>
      <c r="D12" s="17">
        <f>((('Данные для ввода на bus.gov.ru'!S11+'Данные для ввода на bus.gov.ru'!V11)/('Данные для ввода на bus.gov.ru'!T11+'Данные для ввода на bus.gov.ru'!W11))*100)*0.4</f>
        <v>38.688524590163937</v>
      </c>
      <c r="E12" s="18">
        <f t="shared" si="0"/>
        <v>95.135893011216567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152</v>
      </c>
      <c r="B1" s="13" t="s">
        <v>158</v>
      </c>
      <c r="C1" s="13" t="s">
        <v>159</v>
      </c>
      <c r="D1" s="13" t="s">
        <v>156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157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>
      <c r="A3" s="3" t="str">
        <f>'Данные для ввода на bus.gov.ru'!D2</f>
        <v>МБОУ "Ануйская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46.739130434782609</v>
      </c>
      <c r="D3" s="21">
        <f t="shared" ref="D3:D12" si="0">B3+C3</f>
        <v>96.739130434782609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>
      <c r="A4" s="3" t="str">
        <f>'Данные для ввода на bus.gov.ru'!D3</f>
        <v>МБОУ "Верх-Обская средняя общеобразовательная школа имени М. С. Евдокимова"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46.428571428571431</v>
      </c>
      <c r="D4" s="21">
        <f t="shared" si="0"/>
        <v>96.428571428571431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>
      <c r="A5" s="3" t="str">
        <f>'Данные для ввода на bus.gov.ru'!D4</f>
        <v>МБОУ "Кировская средняя общеобразовательная школа"</v>
      </c>
      <c r="B5" s="2">
        <f>'Данные для ввода на bus.gov.ru'!AA4*0.5</f>
        <v>50</v>
      </c>
      <c r="C5" s="21">
        <f>(('Данные для ввода на bus.gov.ru'!AC4/'Данные для ввода на bus.gov.ru'!AD4)*100)*0.5</f>
        <v>42.924528301886795</v>
      </c>
      <c r="D5" s="21">
        <f t="shared" si="0"/>
        <v>92.924528301886795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>
      <c r="A6" s="3" t="str">
        <f>'Данные для ввода на bus.gov.ru'!D5</f>
        <v>МБОУ "Линевская средняя общеобразовательная школа"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44.871794871794876</v>
      </c>
      <c r="D6" s="21">
        <f t="shared" si="0"/>
        <v>94.871794871794876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>
      <c r="A7" s="3" t="str">
        <f>'Данные для ввода на bus.gov.ru'!D6</f>
        <v>МБОУ "Новотырышкинская средняя общеобразовательная школа"</v>
      </c>
      <c r="B7" s="2">
        <f>'Данные для ввода на bus.gov.ru'!AA6*0.5</f>
        <v>50</v>
      </c>
      <c r="C7" s="21">
        <f>(('Данные для ввода на bus.gov.ru'!AC6/'Данные для ввода на bus.gov.ru'!AD6)*100)*0.5</f>
        <v>43.089430894308947</v>
      </c>
      <c r="D7" s="21">
        <f t="shared" si="0"/>
        <v>93.089430894308947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>
      <c r="A8" s="3" t="str">
        <f>'Данные для ввода на bus.gov.ru'!D7</f>
        <v>МБОУ "Смоленская средняя общеобразовательная школа №2"</v>
      </c>
      <c r="B8" s="2">
        <f>'Данные для ввода на bus.gov.ru'!AA7*0.5</f>
        <v>50</v>
      </c>
      <c r="C8" s="21">
        <f>(('Данные для ввода на bus.gov.ru'!AC7/'Данные для ввода на bus.gov.ru'!AD7)*100)*0.5</f>
        <v>39.249146757679185</v>
      </c>
      <c r="D8" s="21">
        <f t="shared" si="0"/>
        <v>89.249146757679185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>
      <c r="A9" s="3" t="str">
        <f>'Данные для ввода на bus.gov.ru'!D8</f>
        <v>МБОУ "Солоновская средняя общеобразовательная школа имени Матрёнина А. П."</v>
      </c>
      <c r="B9" s="2">
        <f>'Данные для ввода на bus.gov.ru'!AA8*0.5</f>
        <v>50</v>
      </c>
      <c r="C9" s="21">
        <f>(('Данные для ввода на bus.gov.ru'!AC8/'Данные для ввода на bus.gov.ru'!AD8)*100)*0.5</f>
        <v>46.153846153846153</v>
      </c>
      <c r="D9" s="21">
        <f t="shared" si="0"/>
        <v>96.15384615384616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2">
        <f>'Данные для ввода на bus.gov.ru'!AA9*0.5</f>
        <v>50</v>
      </c>
      <c r="C10" s="21">
        <f>(('Данные для ввода на bus.gov.ru'!AC9/'Данные для ввода на bus.gov.ru'!AD9)*100)*0.5</f>
        <v>48.818897637795274</v>
      </c>
      <c r="D10" s="21">
        <f t="shared" si="0"/>
        <v>98.818897637795274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>
      <c r="A11" s="3" t="str">
        <f>'Данные для ввода на bus.gov.ru'!D10</f>
        <v>МБОУ "Точилинская средняя общеобразовательная школа"</v>
      </c>
      <c r="B11" s="2">
        <f>'Данные для ввода на bus.gov.ru'!AA10*0.5</f>
        <v>50</v>
      </c>
      <c r="C11" s="21">
        <f>(('Данные для ввода на bus.gov.ru'!AC10/'Данные для ввода на bus.gov.ru'!AD10)*100)*0.5</f>
        <v>46.428571428571431</v>
      </c>
      <c r="D11" s="21">
        <f t="shared" si="0"/>
        <v>96.428571428571431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>
      <c r="A12" s="3" t="str">
        <f>'Данные для ввода на bus.gov.ru'!D11</f>
        <v>МБОУ «Смоленская СОШ №1 имени Ожогина Е.П.»</v>
      </c>
      <c r="B12" s="2">
        <f>'Данные для ввода на bus.gov.ru'!AA11*0.5</f>
        <v>50</v>
      </c>
      <c r="C12" s="21">
        <f>(('Данные для ввода на bus.gov.ru'!AC11/'Данные для ввода на bus.gov.ru'!AD11)*100)*0.5</f>
        <v>45.501730103806224</v>
      </c>
      <c r="D12" s="21">
        <f t="shared" si="0"/>
        <v>95.501730103806224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152</v>
      </c>
      <c r="B1" s="23" t="s">
        <v>160</v>
      </c>
      <c r="C1" s="23" t="s">
        <v>161</v>
      </c>
      <c r="D1" s="23" t="s">
        <v>162</v>
      </c>
      <c r="E1" s="23" t="s">
        <v>156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157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"Ануйская средняя общеобразовательная школа"</v>
      </c>
      <c r="B3" s="12">
        <f>'Данные для ввода на bus.gov.ru'!AH2*0.3</f>
        <v>18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:E12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"Верх-Обская средняя общеобразовательная школа имени М. С. Евдокимова"</v>
      </c>
      <c r="B4" s="12">
        <f>'Данные для ввода на bus.gov.ru'!AH3*0.3</f>
        <v>18</v>
      </c>
      <c r="C4" s="12">
        <f>'Данные для ввода на bus.gov.ru'!AL3*0.4</f>
        <v>40</v>
      </c>
      <c r="D4" s="25">
        <f>IFERROR((('Данные для ввода на bus.gov.ru'!AN3/'Данные для ввода на bus.gov.ru'!AO3)*100)*0.3,0)</f>
        <v>27.27272727272727</v>
      </c>
      <c r="E4" s="25">
        <f t="shared" si="0"/>
        <v>85.272727272727266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"Кировская средняя общеобразовательная школа"</v>
      </c>
      <c r="B5" s="12">
        <f>'Данные для ввода на bus.gov.ru'!AH4*0.3</f>
        <v>0</v>
      </c>
      <c r="C5" s="12">
        <f>'Данные для ввода на bus.gov.ru'!AL4*0.4</f>
        <v>40</v>
      </c>
      <c r="D5" s="25">
        <f>IFERROR((('Данные для ввода на bus.gov.ru'!AN4/'Данные для ввода на bus.gov.ru'!AO4)*100)*0.3,0)</f>
        <v>27</v>
      </c>
      <c r="E5" s="25">
        <f t="shared" si="0"/>
        <v>67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"Линевская средняя общеобразовательная школа"</v>
      </c>
      <c r="B6" s="12">
        <f>'Данные для ввода на bus.gov.ru'!AH5*0.3</f>
        <v>24</v>
      </c>
      <c r="C6" s="12">
        <f>'Данные для ввода на bus.gov.ru'!AL5*0.4</f>
        <v>40</v>
      </c>
      <c r="D6" s="25">
        <f>IFERROR((('Данные для ввода на bus.gov.ru'!AN5/'Данные для ввода на bus.gov.ru'!AO5)*100)*0.3,0)</f>
        <v>30</v>
      </c>
      <c r="E6" s="25">
        <f t="shared" si="0"/>
        <v>94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"Новотырышкинская средняя общеобразовательная школа"</v>
      </c>
      <c r="B7" s="12">
        <f>'Данные для ввода на bus.gov.ru'!AH6*0.3</f>
        <v>24</v>
      </c>
      <c r="C7" s="12">
        <f>'Данные для ввода на bus.gov.ru'!AL6*0.4</f>
        <v>40</v>
      </c>
      <c r="D7" s="25">
        <f>IFERROR((('Данные для ввода на bus.gov.ru'!AN6/'Данные для ввода на bus.gov.ru'!AO6)*100)*0.3,0)</f>
        <v>30</v>
      </c>
      <c r="E7" s="25">
        <f t="shared" si="0"/>
        <v>94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"Смоленская средняя общеобразовательная школа №2"</v>
      </c>
      <c r="B8" s="12">
        <f>'Данные для ввода на bus.gov.ru'!AH7*0.3</f>
        <v>24</v>
      </c>
      <c r="C8" s="12">
        <f>'Данные для ввода на bus.gov.ru'!AL7*0.4</f>
        <v>40</v>
      </c>
      <c r="D8" s="25">
        <f>IFERROR((('Данные для ввода на bus.gov.ru'!AN7/'Данные для ввода на bus.gov.ru'!AO7)*100)*0.3,0)</f>
        <v>24</v>
      </c>
      <c r="E8" s="25">
        <f t="shared" si="0"/>
        <v>88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"Солоновская средняя общеобразовательная школа имени Матрёнина А. П."</v>
      </c>
      <c r="B9" s="12">
        <f>'Данные для ввода на bus.gov.ru'!AH8*0.3</f>
        <v>24</v>
      </c>
      <c r="C9" s="12">
        <f>'Данные для ввода на bus.gov.ru'!AL8*0.4</f>
        <v>40</v>
      </c>
      <c r="D9" s="25">
        <f>IFERROR((('Данные для ввода на bus.gov.ru'!AN8/'Данные для ввода на bus.gov.ru'!AO8)*100)*0.3,0)</f>
        <v>15</v>
      </c>
      <c r="E9" s="25">
        <f t="shared" si="0"/>
        <v>79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12">
        <f>'Данные для ввода на bus.gov.ru'!AH9*0.3</f>
        <v>6</v>
      </c>
      <c r="C10" s="12">
        <f>'Данные для ввода на bus.gov.ru'!AL9*0.4</f>
        <v>40</v>
      </c>
      <c r="D10" s="25">
        <f>IFERROR((('Данные для ввода на bus.gov.ru'!AN9/'Данные для ввода на bus.gov.ru'!AO9)*100)*0.3,0)</f>
        <v>30</v>
      </c>
      <c r="E10" s="25">
        <f t="shared" si="0"/>
        <v>76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"Точилинская средняя общеобразовательная школа"</v>
      </c>
      <c r="B11" s="12">
        <f>'Данные для ввода на bus.gov.ru'!AH10*0.3</f>
        <v>24</v>
      </c>
      <c r="C11" s="12">
        <f>'Данные для ввода на bus.gov.ru'!AL10*0.4</f>
        <v>40</v>
      </c>
      <c r="D11" s="25">
        <f>IFERROR((('Данные для ввода на bus.gov.ru'!AN10/'Данные для ввода на bus.gov.ru'!AO10)*100)*0.3,0)</f>
        <v>30</v>
      </c>
      <c r="E11" s="25">
        <f t="shared" si="0"/>
        <v>94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«Смоленская СОШ №1 имени Ожогина Е.П.»</v>
      </c>
      <c r="B12" s="12">
        <f>'Данные для ввода на bus.gov.ru'!AH11*0.3</f>
        <v>24</v>
      </c>
      <c r="C12" s="12">
        <f>'Данные для ввода на bus.gov.ru'!AL11*0.4</f>
        <v>40</v>
      </c>
      <c r="D12" s="25">
        <f>IFERROR((('Данные для ввода на bus.gov.ru'!AN11/'Данные для ввода на bus.gov.ru'!AO11)*100)*0.3,0)</f>
        <v>27.857142857142858</v>
      </c>
      <c r="E12" s="25">
        <f t="shared" si="0"/>
        <v>91.857142857142861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152</v>
      </c>
      <c r="B1" s="23" t="s">
        <v>163</v>
      </c>
      <c r="C1" s="23" t="s">
        <v>164</v>
      </c>
      <c r="D1" s="23" t="s">
        <v>165</v>
      </c>
      <c r="E1" s="23" t="s">
        <v>156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157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>
      <c r="A3" s="3" t="str">
        <f>'Данные для ввода на bus.gov.ru'!D2</f>
        <v>МБОУ "Ануйская средняя общеобразовательная школа"</v>
      </c>
      <c r="B3" s="25">
        <f>(('Данные для ввода на bus.gov.ru'!AQ2/'Данные для ввода на bus.gov.ru'!AR2)*100)*0.4</f>
        <v>38.260869565217398</v>
      </c>
      <c r="C3" s="21">
        <f>(('Данные для ввода на bus.gov.ru'!AT2/'Данные для ввода на bus.gov.ru'!AU2)*100)*0.4</f>
        <v>38.260869565217398</v>
      </c>
      <c r="D3" s="25">
        <f>(('Данные для ввода на bus.gov.ru'!AW2/'Данные для ввода на bus.gov.ru'!AX2)*100)*0.2</f>
        <v>19.444444444444443</v>
      </c>
      <c r="E3" s="25">
        <f t="shared" ref="E3:E12" si="0">B3+C3+D3</f>
        <v>95.966183574879238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"Верх-Обская средняя общеобразовательная школа имени М. С. Евдокимова"</v>
      </c>
      <c r="B4" s="25">
        <f>(('Данные для ввода на bus.gov.ru'!AQ3/'Данные для ввода на bus.gov.ru'!AR3)*100)*0.4</f>
        <v>38.412698412698418</v>
      </c>
      <c r="C4" s="21">
        <f>(('Данные для ввода на bus.gov.ru'!AT3/'Данные для ввода на bus.gov.ru'!AU3)*100)*0.4</f>
        <v>39.682539682539691</v>
      </c>
      <c r="D4" s="25">
        <f>(('Данные для ввода на bus.gov.ru'!AW3/'Данные для ввода на bus.gov.ru'!AX3)*100)*0.2</f>
        <v>20</v>
      </c>
      <c r="E4" s="25">
        <f t="shared" si="0"/>
        <v>98.095238095238102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"Кировская средняя общеобразовательная школа"</v>
      </c>
      <c r="B5" s="25">
        <f>(('Данные для ввода на bus.gov.ru'!AQ4/'Данные для ввода на bus.gov.ru'!AR4)*100)*0.4</f>
        <v>38.113207547169814</v>
      </c>
      <c r="C5" s="21">
        <f>(('Данные для ввода на bus.gov.ru'!AT4/'Данные для ввода на bus.gov.ru'!AU4)*100)*0.4</f>
        <v>36.226415094339629</v>
      </c>
      <c r="D5" s="25">
        <f>(('Данные для ввода на bus.gov.ru'!AW4/'Данные для ввода на bus.gov.ru'!AX4)*100)*0.2</f>
        <v>19.540229885057471</v>
      </c>
      <c r="E5" s="25">
        <f t="shared" si="0"/>
        <v>93.879852526566907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"Линевская средняя общеобразовательная школа"</v>
      </c>
      <c r="B6" s="25">
        <f>(('Данные для ввода на bus.gov.ru'!AQ5/'Данные для ввода на bus.gov.ru'!AR5)*100)*0.4</f>
        <v>37.435897435897438</v>
      </c>
      <c r="C6" s="21">
        <f>(('Данные для ввода на bus.gov.ru'!AT5/'Данные для ввода на bus.gov.ru'!AU5)*100)*0.4</f>
        <v>37.948717948717949</v>
      </c>
      <c r="D6" s="25">
        <f>(('Данные для ввода на bus.gov.ru'!AW5/'Данные для ввода на bus.gov.ru'!AX5)*100)*0.2</f>
        <v>20</v>
      </c>
      <c r="E6" s="25">
        <f t="shared" si="0"/>
        <v>95.384615384615387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"Новотырышкинская средняя общеобразовательная школа"</v>
      </c>
      <c r="B7" s="25">
        <f>(('Данные для ввода на bus.gov.ru'!AQ6/'Данные для ввода на bus.gov.ru'!AR6)*100)*0.4</f>
        <v>37.073170731707322</v>
      </c>
      <c r="C7" s="21">
        <f>(('Данные для ввода на bus.gov.ru'!AT6/'Данные для ввода на bus.gov.ru'!AU6)*100)*0.4</f>
        <v>38.699186991869922</v>
      </c>
      <c r="D7" s="25">
        <f>(('Данные для ввода на bus.gov.ru'!AW6/'Данные для ввода на bus.gov.ru'!AX6)*100)*0.2</f>
        <v>19.767441860465116</v>
      </c>
      <c r="E7" s="25">
        <f t="shared" si="0"/>
        <v>95.539799584042356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"Смоленская средняя общеобразовательная школа №2"</v>
      </c>
      <c r="B8" s="25">
        <f>(('Данные для ввода на bus.gov.ru'!AQ7/'Данные для ввода на bus.gov.ru'!AR7)*100)*0.4</f>
        <v>33.856655290102388</v>
      </c>
      <c r="C8" s="21">
        <f>(('Данные для ввода на bus.gov.ru'!AT7/'Данные для ввода на bus.gov.ru'!AU7)*100)*0.4</f>
        <v>36.450511945392492</v>
      </c>
      <c r="D8" s="25">
        <f>(('Данные для ввода на bus.gov.ru'!AW7/'Данные для ввода на bus.gov.ru'!AX7)*100)*0.2</f>
        <v>18.666666666666668</v>
      </c>
      <c r="E8" s="25">
        <f t="shared" si="0"/>
        <v>88.973833902161559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"Солоновская средняя общеобразовательная школа имени Матрёнина А. П."</v>
      </c>
      <c r="B9" s="25">
        <f>(('Данные для ввода на bus.gov.ru'!AQ8/'Данные для ввода на bus.gov.ru'!AR8)*100)*0.4</f>
        <v>38.153846153846153</v>
      </c>
      <c r="C9" s="21">
        <f>(('Данные для ввода на bus.gov.ru'!AT8/'Данные для ввода на bus.gov.ru'!AU8)*100)*0.4</f>
        <v>38.769230769230774</v>
      </c>
      <c r="D9" s="25">
        <f>(('Данные для ввода на bus.gov.ru'!AW8/'Данные для ввода на bus.gov.ru'!AX8)*100)*0.2</f>
        <v>19.285714285714288</v>
      </c>
      <c r="E9" s="25">
        <f t="shared" si="0"/>
        <v>96.208791208791226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25">
        <f>(('Данные для ввода на bus.gov.ru'!AQ9/'Данные для ввода на bus.gov.ru'!AR9)*100)*0.4</f>
        <v>39.6875</v>
      </c>
      <c r="C10" s="21">
        <f>(('Данные для ввода на bus.gov.ru'!AT9/'Данные для ввода на bus.gov.ru'!AU9)*100)*0.4</f>
        <v>40</v>
      </c>
      <c r="D10" s="25">
        <f>(('Данные для ввода на bus.gov.ru'!AW9/'Данные для ввода на bus.gov.ru'!AX9)*100)*0.2</f>
        <v>20</v>
      </c>
      <c r="E10" s="25">
        <f t="shared" si="0"/>
        <v>99.6875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"Точилинская средняя общеобразовательная школа"</v>
      </c>
      <c r="B11" s="25">
        <f>(('Данные для ввода на bus.gov.ru'!AQ10/'Данные для ввода на bus.gov.ru'!AR10)*100)*0.4</f>
        <v>37.142857142857146</v>
      </c>
      <c r="C11" s="21">
        <f>(('Данные для ввода на bus.gov.ru'!AT10/'Данные для ввода на bus.gov.ru'!AU10)*100)*0.4</f>
        <v>38.571428571428577</v>
      </c>
      <c r="D11" s="25">
        <f>(('Данные для ввода на bus.gov.ru'!AW10/'Данные для ввода на bus.gov.ru'!AX10)*100)*0.2</f>
        <v>19.661016949152543</v>
      </c>
      <c r="E11" s="25">
        <f t="shared" si="0"/>
        <v>95.375302663438262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«Смоленская СОШ №1 имени Ожогина Е.П.»</v>
      </c>
      <c r="B12" s="25">
        <f>(('Данные для ввода на bus.gov.ru'!AQ11/'Данные для ввода на bus.gov.ru'!AR11)*100)*0.4</f>
        <v>37.508650519031143</v>
      </c>
      <c r="C12" s="21">
        <f>(('Данные для ввода на bus.gov.ru'!AT11/'Данные для ввода на bus.gov.ru'!AU11)*100)*0.4</f>
        <v>39.031141868512115</v>
      </c>
      <c r="D12" s="25">
        <f>(('Данные для ввода на bus.gov.ru'!AW11/'Данные для ввода на bus.gov.ru'!AX11)*100)*0.2</f>
        <v>19.811320754716984</v>
      </c>
      <c r="E12" s="25">
        <f t="shared" si="0"/>
        <v>96.351113142260246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abSelected="1"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152</v>
      </c>
      <c r="B1" s="23" t="s">
        <v>166</v>
      </c>
      <c r="C1" s="23" t="s">
        <v>167</v>
      </c>
      <c r="D1" s="23" t="s">
        <v>168</v>
      </c>
      <c r="E1" s="23" t="s">
        <v>156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157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МБОУ "Ануйская средняя общеобразовательная школа"</v>
      </c>
      <c r="B3" s="25">
        <f>(('Данные для ввода на bus.gov.ru'!AZ2/'Данные для ввода на bus.gov.ru'!BA2)*100)*0.3</f>
        <v>25.434782608695652</v>
      </c>
      <c r="C3" s="25">
        <f>(('Данные для ввода на bus.gov.ru'!BC2/'Данные для ввода на bus.gov.ru'!BD2)*100)*0.2</f>
        <v>19.565217391304348</v>
      </c>
      <c r="D3" s="25">
        <f>(('Данные для ввода на bus.gov.ru'!BF2/'Данные для ввода на bus.gov.ru'!BG2)*100)*0.5</f>
        <v>45.652173913043477</v>
      </c>
      <c r="E3" s="25">
        <f t="shared" ref="E3:E12" si="0">B3+C3+D3</f>
        <v>90.65217391304347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 t="str">
        <f>'Данные для ввода на bus.gov.ru'!D3</f>
        <v>МБОУ "Верх-Обская средняя общеобразовательная школа имени М. С. Евдокимова"</v>
      </c>
      <c r="B4" s="25">
        <f>(('Данные для ввода на bus.gov.ru'!AZ3/'Данные для ввода на bus.gov.ru'!BA3)*100)*0.3</f>
        <v>28.571428571428566</v>
      </c>
      <c r="C4" s="25">
        <f>(('Данные для ввода на bus.gov.ru'!BC3/'Данные для ввода на bus.gov.ru'!BD3)*100)*0.2</f>
        <v>19.206349206349209</v>
      </c>
      <c r="D4" s="25">
        <f>(('Данные для ввода на bus.gov.ru'!BF3/'Данные для ввода на bus.gov.ru'!BG3)*100)*0.5</f>
        <v>47.619047619047613</v>
      </c>
      <c r="E4" s="25">
        <f t="shared" si="0"/>
        <v>95.396825396825392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 t="str">
        <f>'Данные для ввода на bus.gov.ru'!D4</f>
        <v>МБОУ "Кировская средняя общеобразовательная школа"</v>
      </c>
      <c r="B5" s="25">
        <f>(('Данные для ввода на bus.gov.ru'!AZ4/'Данные для ввода на bus.gov.ru'!BA4)*100)*0.3</f>
        <v>24.90566037735849</v>
      </c>
      <c r="C5" s="25">
        <f>(('Данные для ввода на bus.gov.ru'!BC4/'Данные для ввода на bus.gov.ru'!BD4)*100)*0.2</f>
        <v>17.735849056603776</v>
      </c>
      <c r="D5" s="25">
        <f>(('Данные для ввода на bus.gov.ru'!BF4/'Данные для ввода на bus.gov.ru'!BG4)*100)*0.5</f>
        <v>47.169811320754718</v>
      </c>
      <c r="E5" s="25">
        <f t="shared" si="0"/>
        <v>89.811320754716988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"Линевская средняя общеобразовательная школа"</v>
      </c>
      <c r="B6" s="25">
        <f>(('Данные для ввода на bus.gov.ru'!AZ5/'Данные для ввода на bus.gov.ru'!BA5)*100)*0.3</f>
        <v>23.46153846153846</v>
      </c>
      <c r="C6" s="25">
        <f>(('Данные для ввода на bus.gov.ru'!BC5/'Данные для ввода на bus.gov.ru'!BD5)*100)*0.2</f>
        <v>18.205128205128204</v>
      </c>
      <c r="D6" s="25">
        <f>(('Данные для ввода на bus.gov.ru'!BF5/'Данные для ввода на bus.gov.ru'!BG5)*100)*0.5</f>
        <v>46.794871794871796</v>
      </c>
      <c r="E6" s="25">
        <f t="shared" si="0"/>
        <v>88.461538461538453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 t="str">
        <f>'Данные для ввода на bus.gov.ru'!D6</f>
        <v>МБОУ "Новотырышкинская средняя общеобразовательная школа"</v>
      </c>
      <c r="B7" s="25">
        <f>(('Данные для ввода на bus.gov.ru'!AZ6/'Данные для ввода на bus.gov.ru'!BA6)*100)*0.3</f>
        <v>25.365853658536587</v>
      </c>
      <c r="C7" s="25">
        <f>(('Данные для ввода на bus.gov.ru'!BC6/'Данные для ввода на bus.gov.ru'!BD6)*100)*0.2</f>
        <v>18.699186991869919</v>
      </c>
      <c r="D7" s="25">
        <f>(('Данные для ввода на bus.gov.ru'!BF6/'Данные для ввода на bus.gov.ru'!BG6)*100)*0.5</f>
        <v>45.528455284552841</v>
      </c>
      <c r="E7" s="25">
        <f t="shared" si="0"/>
        <v>89.59349593495935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 t="str">
        <f>'Данные для ввода на bus.gov.ru'!D7</f>
        <v>МБОУ "Смоленская средняя общеобразовательная школа №2"</v>
      </c>
      <c r="B8" s="25">
        <f>(('Данные для ввода на bus.gov.ru'!AZ7/'Данные для ввода на bus.gov.ru'!BA7)*100)*0.3</f>
        <v>25.392491467576793</v>
      </c>
      <c r="C8" s="25">
        <f>(('Данные для ввода на bus.gov.ru'!BC7/'Данные для ввода на bus.gov.ru'!BD7)*100)*0.2</f>
        <v>17.337883959044373</v>
      </c>
      <c r="D8" s="25">
        <f>(('Данные для ввода на bus.gov.ru'!BF7/'Данные для ввода на bus.gov.ru'!BG7)*100)*0.5</f>
        <v>44.368600682593858</v>
      </c>
      <c r="E8" s="25">
        <f t="shared" si="0"/>
        <v>87.098976109215016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 t="str">
        <f>'Данные для ввода на bus.gov.ru'!D8</f>
        <v>МБОУ "Солоновская средняя общеобразовательная школа имени Матрёнина А. П."</v>
      </c>
      <c r="B9" s="25">
        <f>(('Данные для ввода на bus.gov.ru'!AZ8/'Данные для ввода на bus.gov.ru'!BA8)*100)*0.3</f>
        <v>27.69230769230769</v>
      </c>
      <c r="C9" s="25">
        <f>(('Данные для ввода на bus.gov.ru'!BC8/'Данные для ввода на bus.gov.ru'!BD8)*100)*0.2</f>
        <v>19.692307692307693</v>
      </c>
      <c r="D9" s="25">
        <f>(('Данные для ввода на bus.gov.ru'!BF8/'Данные для ввода на bus.gov.ru'!BG8)*100)*0.5</f>
        <v>46.92307692307692</v>
      </c>
      <c r="E9" s="25">
        <f t="shared" si="0"/>
        <v>94.307692307692307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25">
        <f>(('Данные для ввода на bus.gov.ru'!AZ9/'Данные для ввода на bus.gov.ru'!BA9)*100)*0.3</f>
        <v>29.53125</v>
      </c>
      <c r="C10" s="25">
        <f>(('Данные для ввода на bus.gov.ru'!BC9/'Данные для ввода на bus.gov.ru'!BD9)*100)*0.2</f>
        <v>19.6875</v>
      </c>
      <c r="D10" s="25">
        <f>(('Данные для ввода на bus.gov.ru'!BF9/'Данные для ввода на bus.gov.ru'!BG9)*100)*0.5</f>
        <v>49.21875</v>
      </c>
      <c r="E10" s="25">
        <f t="shared" si="0"/>
        <v>98.4375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3" t="str">
        <f>'Данные для ввода на bus.gov.ru'!D10</f>
        <v>МБОУ "Точилинская средняя общеобразовательная школа"</v>
      </c>
      <c r="B11" s="25">
        <f>(('Данные для ввода на bus.gov.ru'!AZ10/'Данные для ввода на bus.gov.ru'!BA10)*100)*0.3</f>
        <v>26.785714285714288</v>
      </c>
      <c r="C11" s="25">
        <f>(('Данные для ввода на bus.gov.ru'!BC10/'Данные для ввода на bus.gov.ru'!BD10)*100)*0.2</f>
        <v>19.761904761904763</v>
      </c>
      <c r="D11" s="25">
        <f>(('Данные для ввода на bus.gov.ru'!BF10/'Данные для ввода на bus.gov.ru'!BG10)*100)*0.5</f>
        <v>47.023809523809526</v>
      </c>
      <c r="E11" s="25">
        <f t="shared" si="0"/>
        <v>93.571428571428584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3" t="str">
        <f>'Данные для ввода на bus.gov.ru'!D11</f>
        <v>МБОУ «Смоленская СОШ №1 имени Ожогина Е.П.»</v>
      </c>
      <c r="B12" s="25">
        <f>(('Данные для ввода на bus.gov.ru'!AZ11/'Данные для ввода на bus.gov.ru'!BA11)*100)*0.3</f>
        <v>29.377162629757784</v>
      </c>
      <c r="C12" s="25">
        <f>(('Данные для ввода на bus.gov.ru'!BC11/'Данные для ввода на bus.gov.ru'!BD11)*100)*0.2</f>
        <v>19.446366782006923</v>
      </c>
      <c r="D12" s="25">
        <f>(('Данные для ввода на bus.gov.ru'!BF11/'Данные для ввода на bus.gov.ru'!BG11)*100)*0.5</f>
        <v>48.096885813148788</v>
      </c>
      <c r="E12" s="25">
        <f t="shared" si="0"/>
        <v>96.920415224913498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workbookViewId="0"/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169</v>
      </c>
      <c r="B1" s="28" t="s">
        <v>170</v>
      </c>
      <c r="C1" s="29" t="s">
        <v>171</v>
      </c>
      <c r="D1" s="29" t="s">
        <v>172</v>
      </c>
      <c r="E1" s="29" t="s">
        <v>173</v>
      </c>
      <c r="F1" s="29" t="s">
        <v>174</v>
      </c>
      <c r="G1" s="2" t="s">
        <v>175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157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12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3" t="str">
        <f>'Критерий 1'!A3</f>
        <v>МБОУ "Ануйская средняя общеобразовательная школа"</v>
      </c>
      <c r="B3" s="21">
        <f>'Критерий 1'!E3</f>
        <v>93.081339712918663</v>
      </c>
      <c r="C3" s="21">
        <f>'Критерий 2'!D3</f>
        <v>96.739130434782609</v>
      </c>
      <c r="D3" s="21">
        <f>'Критерий 3'!E3</f>
        <v>88</v>
      </c>
      <c r="E3" s="21">
        <f>'Критерий 4'!E3</f>
        <v>95.966183574879238</v>
      </c>
      <c r="F3" s="21">
        <f>'Критерий 5'!E3</f>
        <v>90.65217391304347</v>
      </c>
      <c r="G3" s="21">
        <f t="shared" si="0"/>
        <v>92.887765527124799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" t="str">
        <f>'Критерий 1'!A4</f>
        <v>МБОУ "Верх-Обская средняя общеобразовательная школа имени М. С. Евдокимова"</v>
      </c>
      <c r="B4" s="21">
        <f>'Критерий 1'!E4</f>
        <v>89.747162022703819</v>
      </c>
      <c r="C4" s="21">
        <f>'Критерий 2'!D4</f>
        <v>96.428571428571431</v>
      </c>
      <c r="D4" s="21">
        <f>'Критерий 3'!E4</f>
        <v>85.272727272727266</v>
      </c>
      <c r="E4" s="21">
        <f>'Критерий 4'!E4</f>
        <v>98.095238095238102</v>
      </c>
      <c r="F4" s="21">
        <f>'Критерий 5'!E4</f>
        <v>95.396825396825392</v>
      </c>
      <c r="G4" s="21">
        <f t="shared" si="0"/>
        <v>92.988104843213208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" t="str">
        <f>'Критерий 1'!A5</f>
        <v>МБОУ "Кировская средняя общеобразовательная школа"</v>
      </c>
      <c r="B5" s="21">
        <f>'Критерий 1'!E5</f>
        <v>91.103692065985854</v>
      </c>
      <c r="C5" s="21">
        <f>'Критерий 2'!D5</f>
        <v>92.924528301886795</v>
      </c>
      <c r="D5" s="21">
        <f>'Критерий 3'!E5</f>
        <v>67</v>
      </c>
      <c r="E5" s="21">
        <f>'Критерий 4'!E5</f>
        <v>93.879852526566907</v>
      </c>
      <c r="F5" s="21">
        <f>'Критерий 5'!E5</f>
        <v>89.811320754716988</v>
      </c>
      <c r="G5" s="21">
        <f t="shared" si="0"/>
        <v>86.943878729831312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" t="str">
        <f>'Критерий 1'!A6</f>
        <v>МБОУ "Линевская средняя общеобразовательная школа"</v>
      </c>
      <c r="B6" s="21">
        <f>'Критерий 1'!E6</f>
        <v>92.617204776647498</v>
      </c>
      <c r="C6" s="21">
        <f>'Критерий 2'!D6</f>
        <v>94.871794871794876</v>
      </c>
      <c r="D6" s="21">
        <f>'Критерий 3'!E6</f>
        <v>94</v>
      </c>
      <c r="E6" s="21">
        <f>'Критерий 4'!E6</f>
        <v>95.384615384615387</v>
      </c>
      <c r="F6" s="21">
        <f>'Критерий 5'!E6</f>
        <v>88.461538461538453</v>
      </c>
      <c r="G6" s="21">
        <f t="shared" si="0"/>
        <v>93.06703069891924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" t="str">
        <f>'Критерий 1'!A7</f>
        <v>МБОУ "Новотырышкинская средняя общеобразовательная школа"</v>
      </c>
      <c r="B7" s="21">
        <f>'Критерий 1'!E7</f>
        <v>94.836630166019063</v>
      </c>
      <c r="C7" s="21">
        <f>'Критерий 2'!D7</f>
        <v>93.089430894308947</v>
      </c>
      <c r="D7" s="21">
        <f>'Критерий 3'!E7</f>
        <v>94</v>
      </c>
      <c r="E7" s="21">
        <f>'Критерий 4'!E7</f>
        <v>95.539799584042356</v>
      </c>
      <c r="F7" s="21">
        <f>'Критерий 5'!E7</f>
        <v>89.59349593495935</v>
      </c>
      <c r="G7" s="21">
        <f t="shared" si="0"/>
        <v>93.411871315865966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" t="str">
        <f>'Критерий 1'!A8</f>
        <v>МБОУ "Смоленская средняя общеобразовательная школа №2"</v>
      </c>
      <c r="B8" s="21">
        <f>'Критерий 1'!E8</f>
        <v>91.427650538449882</v>
      </c>
      <c r="C8" s="21">
        <f>'Критерий 2'!D8</f>
        <v>89.249146757679185</v>
      </c>
      <c r="D8" s="21">
        <f>'Критерий 3'!E8</f>
        <v>88</v>
      </c>
      <c r="E8" s="21">
        <f>'Критерий 4'!E8</f>
        <v>88.973833902161559</v>
      </c>
      <c r="F8" s="21">
        <f>'Критерий 5'!E8</f>
        <v>87.098976109215016</v>
      </c>
      <c r="G8" s="21">
        <f t="shared" si="0"/>
        <v>88.949921461501134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" t="str">
        <f>'Критерий 1'!A9</f>
        <v>МБОУ "Солоновская средняя общеобразовательная школа имени Матрёнина А. П."</v>
      </c>
      <c r="B9" s="21">
        <f>'Критерий 1'!E9</f>
        <v>93.648941942485081</v>
      </c>
      <c r="C9" s="21">
        <f>'Критерий 2'!D9</f>
        <v>96.15384615384616</v>
      </c>
      <c r="D9" s="21">
        <f>'Критерий 3'!E9</f>
        <v>79</v>
      </c>
      <c r="E9" s="21">
        <f>'Критерий 4'!E9</f>
        <v>96.208791208791226</v>
      </c>
      <c r="F9" s="21">
        <f>'Критерий 5'!E9</f>
        <v>94.307692307692307</v>
      </c>
      <c r="G9" s="21">
        <f t="shared" si="0"/>
        <v>91.863854322562958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" t="str">
        <f>'Критерий 1'!A10</f>
        <v>МБОУ "Сычевская средняя общеобразовательная школа имени К.Ф.Лебединской"</v>
      </c>
      <c r="B10" s="21">
        <f>'Критерий 1'!E10</f>
        <v>91.51477832512316</v>
      </c>
      <c r="C10" s="21">
        <f>'Критерий 2'!D10</f>
        <v>98.818897637795274</v>
      </c>
      <c r="D10" s="21">
        <f>'Критерий 3'!E10</f>
        <v>76</v>
      </c>
      <c r="E10" s="21">
        <f>'Критерий 4'!E10</f>
        <v>99.6875</v>
      </c>
      <c r="F10" s="21">
        <f>'Критерий 5'!E10</f>
        <v>98.4375</v>
      </c>
      <c r="G10" s="21">
        <f t="shared" si="0"/>
        <v>92.891735192583695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" t="str">
        <f>'Критерий 1'!A11</f>
        <v>МБОУ "Точилинская средняя общеобразовательная школа"</v>
      </c>
      <c r="B11" s="21">
        <f>'Критерий 1'!E11</f>
        <v>93.377192982456137</v>
      </c>
      <c r="C11" s="21">
        <f>'Критерий 2'!D11</f>
        <v>96.428571428571431</v>
      </c>
      <c r="D11" s="21">
        <f>'Критерий 3'!E11</f>
        <v>94</v>
      </c>
      <c r="E11" s="21">
        <f>'Критерий 4'!E11</f>
        <v>95.375302663438262</v>
      </c>
      <c r="F11" s="21">
        <f>'Критерий 5'!E11</f>
        <v>93.571428571428584</v>
      </c>
      <c r="G11" s="21">
        <f t="shared" si="0"/>
        <v>94.550499129178888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1" t="str">
        <f>'Критерий 1'!A12</f>
        <v>МБОУ «Смоленская СОШ №1 имени Ожогина Е.П.»</v>
      </c>
      <c r="B12" s="30">
        <f>'Критерий 1'!E12</f>
        <v>95.135893011216567</v>
      </c>
      <c r="C12" s="30">
        <f>'Критерий 2'!D12</f>
        <v>95.501730103806224</v>
      </c>
      <c r="D12" s="30">
        <f>'Критерий 3'!E12</f>
        <v>91.857142857142861</v>
      </c>
      <c r="E12" s="30">
        <f>'Критерий 4'!E12</f>
        <v>96.351113142260246</v>
      </c>
      <c r="F12" s="30">
        <f>'Критерий 5'!E12</f>
        <v>96.920415224913498</v>
      </c>
      <c r="G12" s="30">
        <f t="shared" si="0"/>
        <v>95.153258867867876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2"/>
      <c r="B13" s="33"/>
      <c r="C13" s="33"/>
      <c r="D13" s="33"/>
      <c r="E13" s="33"/>
      <c r="F13" s="33"/>
      <c r="G13" s="3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4"/>
      <c r="B14" s="35"/>
      <c r="C14" s="35"/>
      <c r="D14" s="35"/>
      <c r="E14" s="35"/>
      <c r="F14" s="35"/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4"/>
      <c r="B15" s="35"/>
      <c r="C15" s="35"/>
      <c r="D15" s="35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UFK</cp:lastModifiedBy>
  <dcterms:modified xsi:type="dcterms:W3CDTF">2022-12-28T08:16:27Z</dcterms:modified>
</cp:coreProperties>
</file>